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12\情報統計課\主管文書（個別的事項）_統計\05_統計\03_統計一般文書\00：　日田市統計書\R04年版日田市統計書\◆R5年度作業フォルダ\◆公開フォルダ\"/>
    </mc:Choice>
  </mc:AlternateContent>
  <bookViews>
    <workbookView xWindow="0" yWindow="0" windowWidth="11445" windowHeight="8445"/>
  </bookViews>
  <sheets>
    <sheet name="07-055" sheetId="4" r:id="rId1"/>
    <sheet name="07-056" sheetId="5" r:id="rId2"/>
    <sheet name="07-057" sheetId="8" r:id="rId3"/>
    <sheet name="07-058" sheetId="7" r:id="rId4"/>
  </sheets>
  <definedNames>
    <definedName name="_xlnm.Print_Area" localSheetId="2">'07-057'!$A$1:$P$44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5" l="1"/>
  <c r="I31" i="5"/>
  <c r="J31" i="5"/>
  <c r="K31" i="5"/>
  <c r="H32" i="5"/>
  <c r="I32" i="5"/>
  <c r="J32" i="5"/>
  <c r="K32" i="5"/>
  <c r="H33" i="5"/>
  <c r="I33" i="5"/>
  <c r="K33" i="5"/>
  <c r="H34" i="5"/>
  <c r="I34" i="5"/>
  <c r="J34" i="5"/>
  <c r="K34" i="5"/>
  <c r="H35" i="5"/>
  <c r="I35" i="5"/>
  <c r="J35" i="5"/>
  <c r="K35" i="5"/>
  <c r="H36" i="5"/>
  <c r="I36" i="5"/>
  <c r="J36" i="5"/>
  <c r="K36" i="5"/>
  <c r="H37" i="5"/>
  <c r="I37" i="5"/>
  <c r="J37" i="5"/>
  <c r="K37" i="5"/>
  <c r="H38" i="5"/>
  <c r="I38" i="5"/>
  <c r="J38" i="5"/>
  <c r="K38" i="5"/>
  <c r="H39" i="5"/>
  <c r="I39" i="5"/>
  <c r="J39" i="5"/>
  <c r="K39" i="5"/>
  <c r="H40" i="5"/>
  <c r="I40" i="5"/>
  <c r="J40" i="5"/>
  <c r="K40" i="5"/>
  <c r="H41" i="5"/>
  <c r="I41" i="5"/>
  <c r="J41" i="5"/>
  <c r="K41" i="5"/>
  <c r="H42" i="5"/>
  <c r="I42" i="5"/>
  <c r="J42" i="5"/>
  <c r="K42" i="5"/>
</calcChain>
</file>

<file path=xl/comments1.xml><?xml version="1.0" encoding="utf-8"?>
<comments xmlns="http://schemas.openxmlformats.org/spreadsheetml/2006/main">
  <authors>
    <author>作成者</author>
  </authors>
  <commentLis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国交省HPホーム&gt;政策・仕事&gt;土地・不動産・建設業&gt;地価・不動産鑑定&gt;令和４年地価公示
上記の下の方、&lt;説明資料&gt; 46-1 地価変動率の推移より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大分県地価公示・地価調査の冊子の地価公示の末尾にあり</t>
        </r>
      </text>
    </comment>
  </commentList>
</comments>
</file>

<file path=xl/sharedStrings.xml><?xml version="1.0" encoding="utf-8"?>
<sst xmlns="http://schemas.openxmlformats.org/spreadsheetml/2006/main" count="482" uniqueCount="156">
  <si>
    <t>年度・区分</t>
    <rPh sb="0" eb="1">
      <t>トシ</t>
    </rPh>
    <rPh sb="1" eb="2">
      <t>タビ</t>
    </rPh>
    <rPh sb="3" eb="5">
      <t>クブン</t>
    </rPh>
    <phoneticPr fontId="3"/>
  </si>
  <si>
    <t>合　計</t>
    <rPh sb="0" eb="1">
      <t>ゴウ</t>
    </rPh>
    <rPh sb="2" eb="3">
      <t>ケイ</t>
    </rPh>
    <phoneticPr fontId="3"/>
  </si>
  <si>
    <t>日田市</t>
    <rPh sb="0" eb="3">
      <t>ヒタシ</t>
    </rPh>
    <phoneticPr fontId="3"/>
  </si>
  <si>
    <t>大分市</t>
    <rPh sb="0" eb="3">
      <t>オオイタシ</t>
    </rPh>
    <phoneticPr fontId="3"/>
  </si>
  <si>
    <t>別府市</t>
    <rPh sb="0" eb="3">
      <t>ベップシ</t>
    </rPh>
    <phoneticPr fontId="3"/>
  </si>
  <si>
    <t>中津市</t>
    <rPh sb="0" eb="3">
      <t>ナカツシ</t>
    </rPh>
    <phoneticPr fontId="3"/>
  </si>
  <si>
    <t>佐伯市</t>
    <rPh sb="0" eb="3">
      <t>サイキシ</t>
    </rPh>
    <phoneticPr fontId="3"/>
  </si>
  <si>
    <t>臼杵市</t>
    <rPh sb="0" eb="3">
      <t>ウスキシ</t>
    </rPh>
    <phoneticPr fontId="3"/>
  </si>
  <si>
    <t>津久見市</t>
    <rPh sb="0" eb="4">
      <t>ツクミシ</t>
    </rPh>
    <phoneticPr fontId="3"/>
  </si>
  <si>
    <t>竹田市</t>
    <rPh sb="0" eb="3">
      <t>タケタシ</t>
    </rPh>
    <phoneticPr fontId="3"/>
  </si>
  <si>
    <t>豊後高田市</t>
    <rPh sb="0" eb="2">
      <t>ブンゴ</t>
    </rPh>
    <rPh sb="2" eb="4">
      <t>タカタ</t>
    </rPh>
    <rPh sb="4" eb="5">
      <t>シ</t>
    </rPh>
    <phoneticPr fontId="3"/>
  </si>
  <si>
    <t>持ち家</t>
    <rPh sb="0" eb="1">
      <t>モ</t>
    </rPh>
    <rPh sb="2" eb="3">
      <t>イエ</t>
    </rPh>
    <phoneticPr fontId="3"/>
  </si>
  <si>
    <t>貸家</t>
    <rPh sb="0" eb="2">
      <t>カシヤ</t>
    </rPh>
    <phoneticPr fontId="3"/>
  </si>
  <si>
    <t>給与住宅</t>
    <rPh sb="0" eb="2">
      <t>キュウヨ</t>
    </rPh>
    <rPh sb="2" eb="4">
      <t>ジュウタク</t>
    </rPh>
    <phoneticPr fontId="3"/>
  </si>
  <si>
    <t>分譲住宅</t>
    <rPh sb="0" eb="2">
      <t>ブンジョウ</t>
    </rPh>
    <rPh sb="2" eb="4">
      <t>ジュウタク</t>
    </rPh>
    <phoneticPr fontId="3"/>
  </si>
  <si>
    <t>杵築市</t>
    <rPh sb="0" eb="3">
      <t>キツキシ</t>
    </rPh>
    <phoneticPr fontId="3"/>
  </si>
  <si>
    <t>宇佐市</t>
    <rPh sb="0" eb="3">
      <t>ウサシ</t>
    </rPh>
    <phoneticPr fontId="3"/>
  </si>
  <si>
    <t>豊後大野市</t>
    <rPh sb="0" eb="2">
      <t>ブンゴ</t>
    </rPh>
    <rPh sb="2" eb="5">
      <t>オオノシ</t>
    </rPh>
    <phoneticPr fontId="3"/>
  </si>
  <si>
    <t>由布市</t>
    <rPh sb="0" eb="2">
      <t>ユフ</t>
    </rPh>
    <rPh sb="2" eb="3">
      <t>シ</t>
    </rPh>
    <phoneticPr fontId="3"/>
  </si>
  <si>
    <t>国東市</t>
    <rPh sb="0" eb="2">
      <t>クニサキ</t>
    </rPh>
    <rPh sb="2" eb="3">
      <t>シ</t>
    </rPh>
    <phoneticPr fontId="3"/>
  </si>
  <si>
    <t>姫島村</t>
    <rPh sb="0" eb="3">
      <t>ヒメシマムラ</t>
    </rPh>
    <phoneticPr fontId="3"/>
  </si>
  <si>
    <t>日出町</t>
    <rPh sb="0" eb="2">
      <t>ヒジ</t>
    </rPh>
    <rPh sb="2" eb="3">
      <t>マチ</t>
    </rPh>
    <phoneticPr fontId="3"/>
  </si>
  <si>
    <t>九重町</t>
    <rPh sb="0" eb="3">
      <t>ココノエマチ</t>
    </rPh>
    <phoneticPr fontId="3"/>
  </si>
  <si>
    <t>玖珠町</t>
    <rPh sb="0" eb="3">
      <t>クスマチ</t>
    </rPh>
    <phoneticPr fontId="3"/>
  </si>
  <si>
    <t>平成29年度 着工数</t>
    <rPh sb="0" eb="2">
      <t>ヘイセイ</t>
    </rPh>
    <rPh sb="4" eb="6">
      <t>ネンド</t>
    </rPh>
    <rPh sb="7" eb="9">
      <t>チャッコウ</t>
    </rPh>
    <rPh sb="9" eb="10">
      <t>スウ</t>
    </rPh>
    <phoneticPr fontId="3"/>
  </si>
  <si>
    <t>平成30年度 着工数</t>
    <rPh sb="0" eb="2">
      <t>ヘイセイ</t>
    </rPh>
    <rPh sb="4" eb="6">
      <t>ネンド</t>
    </rPh>
    <rPh sb="7" eb="9">
      <t>チャッコウ</t>
    </rPh>
    <rPh sb="9" eb="10">
      <t>スウ</t>
    </rPh>
    <phoneticPr fontId="3"/>
  </si>
  <si>
    <t>令和2年度 着工数</t>
    <rPh sb="0" eb="2">
      <t>レイワ</t>
    </rPh>
    <rPh sb="3" eb="5">
      <t>ネンド</t>
    </rPh>
    <rPh sb="6" eb="8">
      <t>チャッコウ</t>
    </rPh>
    <rPh sb="8" eb="9">
      <t>スウ</t>
    </rPh>
    <phoneticPr fontId="3"/>
  </si>
  <si>
    <t>令和3年度 着工数</t>
    <rPh sb="0" eb="2">
      <t>レイワ</t>
    </rPh>
    <rPh sb="3" eb="5">
      <t>ネンド</t>
    </rPh>
    <rPh sb="6" eb="8">
      <t>チャッコウ</t>
    </rPh>
    <rPh sb="8" eb="9">
      <t>スウ</t>
    </rPh>
    <phoneticPr fontId="3"/>
  </si>
  <si>
    <t>資料：大分県建築住宅課</t>
    <rPh sb="0" eb="2">
      <t>シリョウ</t>
    </rPh>
    <phoneticPr fontId="2"/>
  </si>
  <si>
    <t>-</t>
    <phoneticPr fontId="3"/>
  </si>
  <si>
    <t>-</t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</si>
  <si>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4"/>
  </si>
  <si>
    <t>床面積(㎡）</t>
    <rPh sb="0" eb="1">
      <t>ユカ</t>
    </rPh>
    <rPh sb="1" eb="3">
      <t>メンセキ</t>
    </rPh>
    <phoneticPr fontId="4"/>
  </si>
  <si>
    <t>棟　　数</t>
    <rPh sb="0" eb="1">
      <t>ムネ</t>
    </rPh>
    <rPh sb="3" eb="4">
      <t>スウ</t>
    </rPh>
    <phoneticPr fontId="4"/>
  </si>
  <si>
    <t>令和3年</t>
    <rPh sb="0" eb="2">
      <t>レイワ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</si>
  <si>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</si>
  <si>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令和1年</t>
    <rPh sb="0" eb="2">
      <t>レイワ</t>
    </rPh>
    <rPh sb="3" eb="4">
      <t>ネン</t>
    </rPh>
    <phoneticPr fontId="3"/>
  </si>
  <si>
    <t>平成30年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</si>
  <si>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</si>
  <si>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れんが造・
ｺﾝｸﾘｰﾄ造</t>
    <rPh sb="3" eb="4">
      <t>ゾウ</t>
    </rPh>
    <phoneticPr fontId="4"/>
  </si>
  <si>
    <t>鉄骨造・
軽量鉄骨造</t>
    <rPh sb="0" eb="3">
      <t>テッコツゾウ</t>
    </rPh>
    <phoneticPr fontId="4"/>
  </si>
  <si>
    <t>鉄筋
ｺﾝｸﾘｰﾄ造</t>
    <rPh sb="0" eb="2">
      <t>テッキン</t>
    </rPh>
    <phoneticPr fontId="4"/>
  </si>
  <si>
    <t>鉄骨鉄筋
ｺﾝｸﾘｰﾄ造</t>
    <rPh sb="0" eb="2">
      <t>テッコツ</t>
    </rPh>
    <rPh sb="2" eb="4">
      <t>テッキン</t>
    </rPh>
    <phoneticPr fontId="4"/>
  </si>
  <si>
    <t>鉄骨造・
軽量鉄骨造</t>
    <rPh sb="0" eb="2">
      <t>テッコツ</t>
    </rPh>
    <rPh sb="2" eb="3">
      <t>ツク</t>
    </rPh>
    <phoneticPr fontId="4"/>
  </si>
  <si>
    <t>その他</t>
    <rPh sb="2" eb="3">
      <t>タ</t>
    </rPh>
    <phoneticPr fontId="4"/>
  </si>
  <si>
    <t>住宅アパート</t>
    <rPh sb="0" eb="2">
      <t>ジュウタク</t>
    </rPh>
    <phoneticPr fontId="4"/>
  </si>
  <si>
    <t>状　況</t>
    <rPh sb="0" eb="1">
      <t>ジョウ</t>
    </rPh>
    <rPh sb="2" eb="3">
      <t>キョウ</t>
    </rPh>
    <phoneticPr fontId="4"/>
  </si>
  <si>
    <t>年　次</t>
    <rPh sb="0" eb="1">
      <t>ネン</t>
    </rPh>
    <rPh sb="2" eb="3">
      <t>ジ</t>
    </rPh>
    <phoneticPr fontId="4"/>
  </si>
  <si>
    <t>②　木造以外の家屋に関する調</t>
    <rPh sb="2" eb="4">
      <t>モクゾウ</t>
    </rPh>
    <rPh sb="4" eb="6">
      <t>イガイ</t>
    </rPh>
    <rPh sb="7" eb="9">
      <t>カオク</t>
    </rPh>
    <rPh sb="10" eb="11">
      <t>カン</t>
    </rPh>
    <rPh sb="13" eb="14">
      <t>シラベ</t>
    </rPh>
    <phoneticPr fontId="4"/>
  </si>
  <si>
    <t>付属家</t>
    <rPh sb="0" eb="2">
      <t>フゾク</t>
    </rPh>
    <rPh sb="2" eb="3">
      <t>イエ</t>
    </rPh>
    <phoneticPr fontId="4"/>
  </si>
  <si>
    <t>土蔵</t>
    <rPh sb="0" eb="1">
      <t>ツチ</t>
    </rPh>
    <rPh sb="1" eb="2">
      <t>クラ</t>
    </rPh>
    <phoneticPr fontId="4"/>
  </si>
  <si>
    <t>工場・倉庫</t>
    <rPh sb="0" eb="2">
      <t>コウバ</t>
    </rPh>
    <rPh sb="3" eb="5">
      <t>ソウコ</t>
    </rPh>
    <phoneticPr fontId="4"/>
  </si>
  <si>
    <t>劇場・病院</t>
    <rPh sb="0" eb="2">
      <t>ゲキジョウ</t>
    </rPh>
    <rPh sb="3" eb="5">
      <t>ビョウイン</t>
    </rPh>
    <phoneticPr fontId="4"/>
  </si>
  <si>
    <t>事務所
銀行･店舗</t>
    <rPh sb="0" eb="2">
      <t>ジム</t>
    </rPh>
    <rPh sb="2" eb="3">
      <t>ショ</t>
    </rPh>
    <rPh sb="4" eb="6">
      <t>ギンコウ</t>
    </rPh>
    <rPh sb="7" eb="8">
      <t>ミセ</t>
    </rPh>
    <rPh sb="8" eb="9">
      <t>ミセ</t>
    </rPh>
    <phoneticPr fontId="4"/>
  </si>
  <si>
    <t>旅館　　　　　　　ホテル等</t>
    <rPh sb="0" eb="2">
      <t>リョカン</t>
    </rPh>
    <rPh sb="12" eb="13">
      <t>ナド</t>
    </rPh>
    <phoneticPr fontId="4"/>
  </si>
  <si>
    <t>併用住宅</t>
    <rPh sb="0" eb="2">
      <t>ヘイヨウ</t>
    </rPh>
    <rPh sb="2" eb="4">
      <t>ジュウタク</t>
    </rPh>
    <phoneticPr fontId="4"/>
  </si>
  <si>
    <t>共同住宅</t>
    <rPh sb="0" eb="2">
      <t>キョウドウ</t>
    </rPh>
    <rPh sb="2" eb="4">
      <t>ジュウタク</t>
    </rPh>
    <phoneticPr fontId="4"/>
  </si>
  <si>
    <t>専用住宅</t>
    <rPh sb="0" eb="2">
      <t>センヨウ</t>
    </rPh>
    <rPh sb="2" eb="4">
      <t>ジュウタク</t>
    </rPh>
    <phoneticPr fontId="4"/>
  </si>
  <si>
    <t>総　数</t>
    <rPh sb="0" eb="1">
      <t>フサ</t>
    </rPh>
    <rPh sb="2" eb="3">
      <t>カズ</t>
    </rPh>
    <phoneticPr fontId="4"/>
  </si>
  <si>
    <t>①　木造家屋に関する調</t>
    <rPh sb="2" eb="4">
      <t>モクゾウ</t>
    </rPh>
    <rPh sb="4" eb="6">
      <t>カオク</t>
    </rPh>
    <rPh sb="7" eb="8">
      <t>カン</t>
    </rPh>
    <rPh sb="10" eb="11">
      <t>シラベ</t>
    </rPh>
    <phoneticPr fontId="4"/>
  </si>
  <si>
    <t>基準日：各年 1月 1日</t>
    <rPh sb="0" eb="3">
      <t>キジュンビ</t>
    </rPh>
    <phoneticPr fontId="2"/>
  </si>
  <si>
    <t>資料：市税務課</t>
    <rPh sb="0" eb="2">
      <t>シリョウ</t>
    </rPh>
    <rPh sb="3" eb="4">
      <t>シ</t>
    </rPh>
    <rPh sb="4" eb="6">
      <t>ゼイム</t>
    </rPh>
    <rPh sb="6" eb="7">
      <t>カ</t>
    </rPh>
    <phoneticPr fontId="3"/>
  </si>
  <si>
    <t>令和4年</t>
    <rPh sb="0" eb="2">
      <t>レイワ</t>
    </rPh>
    <rPh sb="3" eb="4">
      <t>ネン</t>
    </rPh>
    <phoneticPr fontId="3"/>
  </si>
  <si>
    <t>日田市大字高瀬453-13</t>
    <rPh sb="0" eb="3">
      <t>ヒタシ</t>
    </rPh>
    <rPh sb="3" eb="5">
      <t>オオアザ</t>
    </rPh>
    <rPh sb="5" eb="7">
      <t>タカセ</t>
    </rPh>
    <phoneticPr fontId="3"/>
  </si>
  <si>
    <t>日田市天瀬町桜竹485-7</t>
    <rPh sb="0" eb="3">
      <t>ヒタシ</t>
    </rPh>
    <rPh sb="3" eb="5">
      <t>アマセ</t>
    </rPh>
    <rPh sb="5" eb="6">
      <t>マチ</t>
    </rPh>
    <rPh sb="6" eb="7">
      <t>サクラ</t>
    </rPh>
    <rPh sb="7" eb="8">
      <t>タケ</t>
    </rPh>
    <phoneticPr fontId="3"/>
  </si>
  <si>
    <t>日田市天瀬町赤岩406</t>
    <rPh sb="0" eb="3">
      <t>ヒタシ</t>
    </rPh>
    <rPh sb="3" eb="5">
      <t>アマセ</t>
    </rPh>
    <rPh sb="5" eb="6">
      <t>マチ</t>
    </rPh>
    <rPh sb="6" eb="8">
      <t>アカイワ</t>
    </rPh>
    <phoneticPr fontId="3"/>
  </si>
  <si>
    <t>日田市上津江町川原4057</t>
    <rPh sb="0" eb="3">
      <t>ヒタシ</t>
    </rPh>
    <rPh sb="3" eb="4">
      <t>ウエ</t>
    </rPh>
    <rPh sb="4" eb="6">
      <t>ツエ</t>
    </rPh>
    <rPh sb="6" eb="7">
      <t>マチ</t>
    </rPh>
    <rPh sb="7" eb="9">
      <t>カワハラ</t>
    </rPh>
    <phoneticPr fontId="3"/>
  </si>
  <si>
    <t>日田市中津江村合瀬3481-1</t>
    <rPh sb="0" eb="3">
      <t>ヒタシ</t>
    </rPh>
    <rPh sb="3" eb="7">
      <t>ナカツエムラ</t>
    </rPh>
    <rPh sb="7" eb="8">
      <t>ゴウ</t>
    </rPh>
    <rPh sb="8" eb="9">
      <t>セ</t>
    </rPh>
    <phoneticPr fontId="3"/>
  </si>
  <si>
    <t>日田市大字日高1069-3</t>
    <rPh sb="0" eb="3">
      <t>ヒタシ</t>
    </rPh>
    <rPh sb="3" eb="5">
      <t>オオアザ</t>
    </rPh>
    <rPh sb="5" eb="7">
      <t>ヒダカ</t>
    </rPh>
    <phoneticPr fontId="3"/>
  </si>
  <si>
    <t>日田市上津江町上野田30-1</t>
    <rPh sb="0" eb="3">
      <t>ヒタシ</t>
    </rPh>
    <rPh sb="3" eb="4">
      <t>カミ</t>
    </rPh>
    <rPh sb="4" eb="6">
      <t>ツエ</t>
    </rPh>
    <rPh sb="6" eb="7">
      <t>マチ</t>
    </rPh>
    <rPh sb="7" eb="8">
      <t>カミ</t>
    </rPh>
    <rPh sb="8" eb="10">
      <t>ノダ</t>
    </rPh>
    <phoneticPr fontId="3"/>
  </si>
  <si>
    <t>日田市中津江村栃野2655-16</t>
    <rPh sb="0" eb="3">
      <t>ヒタシ</t>
    </rPh>
    <rPh sb="3" eb="7">
      <t>ナカツエムラ</t>
    </rPh>
    <rPh sb="7" eb="8">
      <t>トチ</t>
    </rPh>
    <rPh sb="8" eb="9">
      <t>ノ</t>
    </rPh>
    <phoneticPr fontId="3"/>
  </si>
  <si>
    <t>日田市中津江村合瀬3258-11</t>
    <rPh sb="0" eb="3">
      <t>ヒタシ</t>
    </rPh>
    <rPh sb="3" eb="7">
      <t>ナカツエムラ</t>
    </rPh>
    <rPh sb="7" eb="8">
      <t>ア</t>
    </rPh>
    <rPh sb="8" eb="9">
      <t>セ</t>
    </rPh>
    <phoneticPr fontId="3"/>
  </si>
  <si>
    <t>日田市中津江村栃野2655-24</t>
    <rPh sb="0" eb="3">
      <t>ヒタシ</t>
    </rPh>
    <rPh sb="3" eb="7">
      <t>ナカツエムラ</t>
    </rPh>
    <rPh sb="7" eb="8">
      <t>トチ</t>
    </rPh>
    <rPh sb="8" eb="9">
      <t>ノ</t>
    </rPh>
    <phoneticPr fontId="3"/>
  </si>
  <si>
    <t>日田市前津江町柚木1555-1</t>
    <rPh sb="0" eb="3">
      <t>ヒタシ</t>
    </rPh>
    <rPh sb="3" eb="4">
      <t>マエ</t>
    </rPh>
    <rPh sb="4" eb="6">
      <t>ツエ</t>
    </rPh>
    <rPh sb="6" eb="7">
      <t>マチ</t>
    </rPh>
    <rPh sb="7" eb="8">
      <t>ユズ</t>
    </rPh>
    <rPh sb="8" eb="9">
      <t>キ</t>
    </rPh>
    <phoneticPr fontId="3"/>
  </si>
  <si>
    <t>日田市前津江町大野2606-5</t>
    <rPh sb="0" eb="3">
      <t>ヒタシ</t>
    </rPh>
    <rPh sb="3" eb="6">
      <t>マエツエ</t>
    </rPh>
    <rPh sb="6" eb="7">
      <t>マチ</t>
    </rPh>
    <rPh sb="7" eb="9">
      <t>オオノ</t>
    </rPh>
    <phoneticPr fontId="3"/>
  </si>
  <si>
    <t>日田市大山町西大山903-2</t>
    <rPh sb="0" eb="3">
      <t>ヒタシ</t>
    </rPh>
    <rPh sb="3" eb="5">
      <t>オオヤマ</t>
    </rPh>
    <rPh sb="5" eb="6">
      <t>マチ</t>
    </rPh>
    <rPh sb="6" eb="7">
      <t>ニシ</t>
    </rPh>
    <rPh sb="7" eb="9">
      <t>オオヤマ</t>
    </rPh>
    <phoneticPr fontId="3"/>
  </si>
  <si>
    <t>日田市大山町西大山3666-8</t>
    <rPh sb="0" eb="3">
      <t>ヒタシ</t>
    </rPh>
    <rPh sb="3" eb="5">
      <t>オオヤマ</t>
    </rPh>
    <rPh sb="5" eb="6">
      <t>マチ</t>
    </rPh>
    <rPh sb="6" eb="7">
      <t>ニシ</t>
    </rPh>
    <rPh sb="7" eb="9">
      <t>オオヤマ</t>
    </rPh>
    <phoneticPr fontId="3"/>
  </si>
  <si>
    <t>日田市大山町西大山8437-2</t>
    <rPh sb="0" eb="3">
      <t>ヒタシ</t>
    </rPh>
    <rPh sb="3" eb="5">
      <t>オオヤマ</t>
    </rPh>
    <rPh sb="5" eb="6">
      <t>マチ</t>
    </rPh>
    <rPh sb="6" eb="7">
      <t>ニシ</t>
    </rPh>
    <rPh sb="7" eb="9">
      <t>オオヤマ</t>
    </rPh>
    <phoneticPr fontId="3"/>
  </si>
  <si>
    <t>日田市天瀬町桜竹470-4</t>
    <rPh sb="0" eb="3">
      <t>ヒタシ</t>
    </rPh>
    <rPh sb="3" eb="5">
      <t>アマガセ</t>
    </rPh>
    <rPh sb="5" eb="6">
      <t>マチ</t>
    </rPh>
    <rPh sb="6" eb="7">
      <t>サクラ</t>
    </rPh>
    <rPh sb="7" eb="8">
      <t>タケ</t>
    </rPh>
    <phoneticPr fontId="3"/>
  </si>
  <si>
    <t>日田市天瀬町本城890-2</t>
    <rPh sb="0" eb="3">
      <t>ヒタシ</t>
    </rPh>
    <rPh sb="3" eb="5">
      <t>アマガセ</t>
    </rPh>
    <rPh sb="5" eb="6">
      <t>マチ</t>
    </rPh>
    <rPh sb="6" eb="8">
      <t>ホンジョウ</t>
    </rPh>
    <phoneticPr fontId="3"/>
  </si>
  <si>
    <t>日田市天瀬町馬原4070-2</t>
    <rPh sb="0" eb="3">
      <t>ヒタシ</t>
    </rPh>
    <rPh sb="3" eb="5">
      <t>アマガセ</t>
    </rPh>
    <rPh sb="5" eb="6">
      <t>マチ</t>
    </rPh>
    <rPh sb="6" eb="7">
      <t>マ</t>
    </rPh>
    <rPh sb="7" eb="8">
      <t>ハラ</t>
    </rPh>
    <phoneticPr fontId="3"/>
  </si>
  <si>
    <t>日田市天瀬町赤岩447</t>
    <rPh sb="0" eb="3">
      <t>ヒタシ</t>
    </rPh>
    <rPh sb="3" eb="5">
      <t>アマガセ</t>
    </rPh>
    <rPh sb="5" eb="6">
      <t>マチ</t>
    </rPh>
    <rPh sb="6" eb="8">
      <t>アカイワ</t>
    </rPh>
    <phoneticPr fontId="3"/>
  </si>
  <si>
    <t>日田市豆田町158</t>
    <rPh sb="0" eb="3">
      <t>ヒタシ</t>
    </rPh>
    <rPh sb="3" eb="4">
      <t>マメ</t>
    </rPh>
    <rPh sb="4" eb="5">
      <t>タ</t>
    </rPh>
    <rPh sb="5" eb="6">
      <t>マチ</t>
    </rPh>
    <phoneticPr fontId="3"/>
  </si>
  <si>
    <t>日田市田島本町249</t>
    <rPh sb="0" eb="3">
      <t>ヒタシ</t>
    </rPh>
    <rPh sb="3" eb="5">
      <t>タシマ</t>
    </rPh>
    <rPh sb="5" eb="7">
      <t>ホンマチ</t>
    </rPh>
    <phoneticPr fontId="3"/>
  </si>
  <si>
    <t>日田市隈1丁目172外</t>
    <rPh sb="0" eb="3">
      <t>ヒタシ</t>
    </rPh>
    <rPh sb="3" eb="4">
      <t>クマ</t>
    </rPh>
    <rPh sb="5" eb="7">
      <t>チョウメ</t>
    </rPh>
    <rPh sb="10" eb="11">
      <t>ホカ</t>
    </rPh>
    <phoneticPr fontId="3"/>
  </si>
  <si>
    <t>日田市大字北豆田1671-32</t>
    <rPh sb="0" eb="3">
      <t>ヒタシ</t>
    </rPh>
    <rPh sb="3" eb="5">
      <t>オオアザ</t>
    </rPh>
    <rPh sb="5" eb="6">
      <t>キタ</t>
    </rPh>
    <rPh sb="6" eb="7">
      <t>マメ</t>
    </rPh>
    <rPh sb="7" eb="8">
      <t>タ</t>
    </rPh>
    <phoneticPr fontId="3"/>
  </si>
  <si>
    <t>日田市大字石井376-4</t>
    <rPh sb="0" eb="3">
      <t>ヒタシ</t>
    </rPh>
    <rPh sb="3" eb="5">
      <t>オオアザ</t>
    </rPh>
    <rPh sb="5" eb="7">
      <t>イシイ</t>
    </rPh>
    <phoneticPr fontId="3"/>
  </si>
  <si>
    <t>日田市若宮町1074-7</t>
    <rPh sb="0" eb="3">
      <t>ヒタシ</t>
    </rPh>
    <rPh sb="3" eb="5">
      <t>ワカミヤ</t>
    </rPh>
    <rPh sb="5" eb="6">
      <t>マチ</t>
    </rPh>
    <phoneticPr fontId="3"/>
  </si>
  <si>
    <t>日田市大字十二町520-8</t>
    <rPh sb="0" eb="3">
      <t>ヒタシ</t>
    </rPh>
    <rPh sb="3" eb="5">
      <t>オオアザ</t>
    </rPh>
    <rPh sb="5" eb="7">
      <t>ジュウニ</t>
    </rPh>
    <rPh sb="7" eb="8">
      <t>マチ</t>
    </rPh>
    <phoneticPr fontId="3"/>
  </si>
  <si>
    <t>日田市大字高瀬453-10</t>
    <rPh sb="0" eb="3">
      <t>ヒタシ</t>
    </rPh>
    <rPh sb="3" eb="5">
      <t>オオアザ</t>
    </rPh>
    <rPh sb="5" eb="7">
      <t>タカセ</t>
    </rPh>
    <phoneticPr fontId="3"/>
  </si>
  <si>
    <t>日田市中城町172</t>
    <rPh sb="0" eb="3">
      <t>ヒタシ</t>
    </rPh>
    <rPh sb="3" eb="5">
      <t>ナカジョウ</t>
    </rPh>
    <rPh sb="5" eb="6">
      <t>マチ</t>
    </rPh>
    <phoneticPr fontId="3"/>
  </si>
  <si>
    <t>住宅地域（円/㎡）</t>
    <rPh sb="0" eb="2">
      <t>ジュウタク</t>
    </rPh>
    <rPh sb="2" eb="4">
      <t>チイキ</t>
    </rPh>
    <rPh sb="5" eb="6">
      <t>エン</t>
    </rPh>
    <phoneticPr fontId="3"/>
  </si>
  <si>
    <t>住宅地域（円/㎡）</t>
    <rPh sb="0" eb="2">
      <t>ジュウタク</t>
    </rPh>
    <rPh sb="2" eb="3">
      <t>チ</t>
    </rPh>
    <rPh sb="3" eb="4">
      <t>イキ</t>
    </rPh>
    <rPh sb="5" eb="6">
      <t>エン</t>
    </rPh>
    <phoneticPr fontId="3"/>
  </si>
  <si>
    <t>商業地域（円/㎡）</t>
    <rPh sb="0" eb="2">
      <t>ショウギョウ</t>
    </rPh>
    <rPh sb="2" eb="3">
      <t>チ</t>
    </rPh>
    <rPh sb="3" eb="4">
      <t>イキ</t>
    </rPh>
    <rPh sb="5" eb="6">
      <t>エン</t>
    </rPh>
    <phoneticPr fontId="3"/>
  </si>
  <si>
    <t>年　　次</t>
    <rPh sb="0" eb="1">
      <t>トシ</t>
    </rPh>
    <rPh sb="3" eb="4">
      <t>ツギ</t>
    </rPh>
    <phoneticPr fontId="3"/>
  </si>
  <si>
    <t>基準日：各年 7月 1日</t>
    <rPh sb="0" eb="3">
      <t>キジュンビ</t>
    </rPh>
    <phoneticPr fontId="2"/>
  </si>
  <si>
    <t>商業地（％）</t>
    <rPh sb="0" eb="3">
      <t>ショウギョウチ</t>
    </rPh>
    <phoneticPr fontId="3"/>
  </si>
  <si>
    <t>住宅地（％）</t>
    <rPh sb="0" eb="3">
      <t>ジュウタクチ</t>
    </rPh>
    <phoneticPr fontId="3"/>
  </si>
  <si>
    <t>全用途（％）</t>
    <rPh sb="0" eb="1">
      <t>ゼン</t>
    </rPh>
    <rPh sb="1" eb="3">
      <t>ヨウト</t>
    </rPh>
    <phoneticPr fontId="3"/>
  </si>
  <si>
    <t>大分県</t>
    <rPh sb="0" eb="3">
      <t>オオイタケン</t>
    </rPh>
    <phoneticPr fontId="3"/>
  </si>
  <si>
    <t>全　　国</t>
    <rPh sb="0" eb="1">
      <t>ゼン</t>
    </rPh>
    <rPh sb="3" eb="4">
      <t>クニ</t>
    </rPh>
    <phoneticPr fontId="3"/>
  </si>
  <si>
    <t>②　地価公示価格変動率（対前年比）</t>
    <rPh sb="2" eb="4">
      <t>チカ</t>
    </rPh>
    <rPh sb="4" eb="6">
      <t>コウジ</t>
    </rPh>
    <rPh sb="6" eb="8">
      <t>カカク</t>
    </rPh>
    <rPh sb="8" eb="10">
      <t>ヘンドウ</t>
    </rPh>
    <rPh sb="10" eb="11">
      <t>リツ</t>
    </rPh>
    <rPh sb="12" eb="13">
      <t>タイ</t>
    </rPh>
    <rPh sb="13" eb="16">
      <t>ゼンネンヒ</t>
    </rPh>
    <phoneticPr fontId="3"/>
  </si>
  <si>
    <t>日田市大字十二町559-6</t>
    <rPh sb="0" eb="3">
      <t>ヒタシ</t>
    </rPh>
    <rPh sb="3" eb="5">
      <t>オオアザ</t>
    </rPh>
    <rPh sb="5" eb="7">
      <t>ジュウニ</t>
    </rPh>
    <rPh sb="7" eb="8">
      <t>マチ</t>
    </rPh>
    <phoneticPr fontId="3"/>
  </si>
  <si>
    <t>日田市南元町165</t>
    <rPh sb="0" eb="3">
      <t>ヒタシ</t>
    </rPh>
    <rPh sb="3" eb="6">
      <t>ミナミモトマチ</t>
    </rPh>
    <phoneticPr fontId="3"/>
  </si>
  <si>
    <t>日田市三本松新町751-10</t>
    <rPh sb="0" eb="3">
      <t>ヒタシ</t>
    </rPh>
    <rPh sb="3" eb="8">
      <t>サンボンマツシンマチ</t>
    </rPh>
    <phoneticPr fontId="3"/>
  </si>
  <si>
    <t>日田市大字三和65-1</t>
    <rPh sb="0" eb="3">
      <t>ヒタシ</t>
    </rPh>
    <rPh sb="3" eb="5">
      <t>オオアザ</t>
    </rPh>
    <rPh sb="5" eb="7">
      <t>サンワ</t>
    </rPh>
    <phoneticPr fontId="3"/>
  </si>
  <si>
    <t>日田市元町193外</t>
    <rPh sb="0" eb="3">
      <t>ヒタシ</t>
    </rPh>
    <rPh sb="3" eb="5">
      <t>モトマチ</t>
    </rPh>
    <rPh sb="8" eb="9">
      <t>ソト</t>
    </rPh>
    <phoneticPr fontId="3"/>
  </si>
  <si>
    <t>日田市丸山1丁目85-3外</t>
    <rPh sb="0" eb="3">
      <t>ヒタシ</t>
    </rPh>
    <rPh sb="3" eb="5">
      <t>マルヤマ</t>
    </rPh>
    <rPh sb="6" eb="8">
      <t>チョウメ</t>
    </rPh>
    <rPh sb="12" eb="13">
      <t>ソト</t>
    </rPh>
    <phoneticPr fontId="3"/>
  </si>
  <si>
    <t>日田市大字三和1208-3</t>
    <rPh sb="0" eb="3">
      <t>ヒタシ</t>
    </rPh>
    <rPh sb="3" eb="5">
      <t>オオアザ</t>
    </rPh>
    <rPh sb="5" eb="7">
      <t>ミワ</t>
    </rPh>
    <phoneticPr fontId="3"/>
  </si>
  <si>
    <t>日田市大字十二町190-2</t>
    <rPh sb="0" eb="3">
      <t>ヒタシ</t>
    </rPh>
    <rPh sb="3" eb="5">
      <t>オオアザ</t>
    </rPh>
    <rPh sb="5" eb="8">
      <t>ジュウニチョウ</t>
    </rPh>
    <phoneticPr fontId="3"/>
  </si>
  <si>
    <t>日田市大字南豆田474-1</t>
    <rPh sb="0" eb="3">
      <t>ヒタシ</t>
    </rPh>
    <rPh sb="3" eb="5">
      <t>オオアザ</t>
    </rPh>
    <rPh sb="5" eb="6">
      <t>ミナミ</t>
    </rPh>
    <rPh sb="6" eb="7">
      <t>マメ</t>
    </rPh>
    <rPh sb="7" eb="8">
      <t>タ</t>
    </rPh>
    <phoneticPr fontId="3"/>
  </si>
  <si>
    <t>商業地域（円/㎡）</t>
    <rPh sb="0" eb="2">
      <t>ショウギョウ</t>
    </rPh>
    <rPh sb="2" eb="4">
      <t>チイキ</t>
    </rPh>
    <rPh sb="5" eb="6">
      <t>エン</t>
    </rPh>
    <phoneticPr fontId="3"/>
  </si>
  <si>
    <t>①　地価公示の標準地価格の推移</t>
    <rPh sb="2" eb="4">
      <t>チカ</t>
    </rPh>
    <rPh sb="4" eb="6">
      <t>コウジ</t>
    </rPh>
    <rPh sb="7" eb="9">
      <t>ヒョウジュン</t>
    </rPh>
    <rPh sb="9" eb="10">
      <t>チ</t>
    </rPh>
    <rPh sb="10" eb="12">
      <t>カカク</t>
    </rPh>
    <rPh sb="13" eb="15">
      <t>スイイ</t>
    </rPh>
    <phoneticPr fontId="3"/>
  </si>
  <si>
    <t>資料：市都市整備課（国土交通省ホームページ「国土交通省地価公示・都道府県地価調査」）</t>
    <rPh sb="0" eb="2">
      <t>シリョウ</t>
    </rPh>
    <rPh sb="3" eb="4">
      <t>シ</t>
    </rPh>
    <rPh sb="4" eb="6">
      <t>トシ</t>
    </rPh>
    <rPh sb="6" eb="8">
      <t>セイビ</t>
    </rPh>
    <rPh sb="8" eb="9">
      <t>カ</t>
    </rPh>
    <rPh sb="10" eb="12">
      <t>コクド</t>
    </rPh>
    <rPh sb="12" eb="15">
      <t>コウツウショウ</t>
    </rPh>
    <rPh sb="22" eb="24">
      <t>コクド</t>
    </rPh>
    <rPh sb="24" eb="27">
      <t>コウツウショウ</t>
    </rPh>
    <rPh sb="27" eb="29">
      <t>チカ</t>
    </rPh>
    <rPh sb="29" eb="31">
      <t>コウジ</t>
    </rPh>
    <rPh sb="32" eb="36">
      <t>トドウフケン</t>
    </rPh>
    <rPh sb="36" eb="38">
      <t>チカ</t>
    </rPh>
    <rPh sb="38" eb="40">
      <t>チョウサ</t>
    </rPh>
    <phoneticPr fontId="3"/>
  </si>
  <si>
    <t>日田市大字上野28番3外</t>
    <rPh sb="0" eb="3">
      <t>ヒタシ</t>
    </rPh>
    <rPh sb="3" eb="5">
      <t>オオアザ</t>
    </rPh>
    <rPh sb="5" eb="7">
      <t>ウエノ</t>
    </rPh>
    <rPh sb="9" eb="10">
      <t>バン</t>
    </rPh>
    <rPh sb="11" eb="12">
      <t>ソト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</si>
  <si>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</si>
  <si>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間借り</t>
    <rPh sb="0" eb="2">
      <t>マガ</t>
    </rPh>
    <phoneticPr fontId="3"/>
  </si>
  <si>
    <t>民営の借家</t>
    <rPh sb="0" eb="2">
      <t>ミンエイ</t>
    </rPh>
    <rPh sb="3" eb="5">
      <t>シャクヤ</t>
    </rPh>
    <phoneticPr fontId="3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</si>
  <si>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カリヤ</t>
    </rPh>
    <phoneticPr fontId="3"/>
  </si>
  <si>
    <t>主世帯</t>
    <rPh sb="0" eb="1">
      <t>シュ</t>
    </rPh>
    <rPh sb="1" eb="3">
      <t>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</si>
  <si>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</si>
  <si>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（天瀬町）</t>
    <rPh sb="1" eb="3">
      <t>アマガセ</t>
    </rPh>
    <rPh sb="3" eb="4">
      <t>マチ</t>
    </rPh>
    <phoneticPr fontId="3"/>
  </si>
  <si>
    <t>（大山町）</t>
    <rPh sb="1" eb="3">
      <t>オオヤマ</t>
    </rPh>
    <rPh sb="3" eb="4">
      <t>マチ</t>
    </rPh>
    <phoneticPr fontId="3"/>
  </si>
  <si>
    <t>－</t>
    <phoneticPr fontId="3"/>
  </si>
  <si>
    <t>-</t>
  </si>
  <si>
    <t>（上津江町）</t>
    <rPh sb="1" eb="2">
      <t>ウエ</t>
    </rPh>
    <rPh sb="2" eb="3">
      <t>ツ</t>
    </rPh>
    <rPh sb="3" eb="4">
      <t>エ</t>
    </rPh>
    <rPh sb="4" eb="5">
      <t>マチ</t>
    </rPh>
    <phoneticPr fontId="3"/>
  </si>
  <si>
    <t>（中津江村）</t>
    <rPh sb="1" eb="5">
      <t>ナカツエムラ</t>
    </rPh>
    <phoneticPr fontId="3"/>
  </si>
  <si>
    <t>（前津江町）</t>
    <rPh sb="1" eb="4">
      <t>マエツエ</t>
    </rPh>
    <rPh sb="4" eb="5">
      <t>マチ</t>
    </rPh>
    <phoneticPr fontId="3"/>
  </si>
  <si>
    <t>（旧日田市）</t>
    <rPh sb="1" eb="2">
      <t>キュウ</t>
    </rPh>
    <rPh sb="2" eb="5">
      <t>ヒタシ</t>
    </rPh>
    <phoneticPr fontId="3"/>
  </si>
  <si>
    <t>1世帯当たり人員</t>
    <rPh sb="1" eb="3">
      <t>セタイ</t>
    </rPh>
    <rPh sb="3" eb="4">
      <t>ア</t>
    </rPh>
    <phoneticPr fontId="3"/>
  </si>
  <si>
    <t>世帯人員</t>
    <rPh sb="0" eb="2">
      <t>セタイ</t>
    </rPh>
    <rPh sb="2" eb="4">
      <t>ジンイン</t>
    </rPh>
    <phoneticPr fontId="3"/>
  </si>
  <si>
    <t>世帯数</t>
    <rPh sb="0" eb="3">
      <t>セタイスウ</t>
    </rPh>
    <phoneticPr fontId="3"/>
  </si>
  <si>
    <t>平成27年</t>
    <rPh sb="0" eb="2">
      <t>ヘイセイ</t>
    </rPh>
    <rPh sb="4" eb="5">
      <t>ネン</t>
    </rPh>
    <phoneticPr fontId="3"/>
  </si>
  <si>
    <t>平成22年</t>
  </si>
  <si>
    <t>区　　域</t>
    <rPh sb="0" eb="1">
      <t>ク</t>
    </rPh>
    <rPh sb="3" eb="4">
      <t>イキ</t>
    </rPh>
    <phoneticPr fontId="3"/>
  </si>
  <si>
    <t>基準日：各年 10月 1日</t>
    <rPh sb="0" eb="3">
      <t>キジュンビ</t>
    </rPh>
    <phoneticPr fontId="2"/>
  </si>
  <si>
    <t>資料：「国勢調査」</t>
    <rPh sb="0" eb="2">
      <t>シリョウ</t>
    </rPh>
    <rPh sb="4" eb="6">
      <t>コクセイ</t>
    </rPh>
    <rPh sb="6" eb="8">
      <t>チョウサ</t>
    </rPh>
    <phoneticPr fontId="3"/>
  </si>
  <si>
    <t>７．建設</t>
    <rPh sb="2" eb="4">
      <t>ケンセツ</t>
    </rPh>
    <phoneticPr fontId="2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</si>
  <si>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</si>
  <si>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</si>
  <si>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</si>
  <si>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</si>
  <si>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</si>
  <si>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</si>
  <si>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</si>
  <si>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</si>
  <si>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3"/>
  </si>
  <si>
    <t>-</t>
    <phoneticPr fontId="2"/>
  </si>
  <si>
    <t>③　地価調査の基準地価格の推移</t>
    <rPh sb="2" eb="4">
      <t>チカ</t>
    </rPh>
    <rPh sb="4" eb="6">
      <t>チョウサ</t>
    </rPh>
    <rPh sb="7" eb="9">
      <t>キジュン</t>
    </rPh>
    <rPh sb="9" eb="10">
      <t>チ</t>
    </rPh>
    <rPh sb="10" eb="12">
      <t>カカク</t>
    </rPh>
    <rPh sb="13" eb="15">
      <t>スイイ</t>
    </rPh>
    <phoneticPr fontId="3"/>
  </si>
  <si>
    <t>一般世帯</t>
    <rPh sb="0" eb="2">
      <t>イッパン</t>
    </rPh>
    <rPh sb="2" eb="4">
      <t>セタイ</t>
    </rPh>
    <phoneticPr fontId="2"/>
  </si>
  <si>
    <t>55.県下住宅着工戸数</t>
    <rPh sb="3" eb="5">
      <t>ケンカ</t>
    </rPh>
    <rPh sb="5" eb="7">
      <t>ジュウタク</t>
    </rPh>
    <rPh sb="7" eb="9">
      <t>チャッコウ</t>
    </rPh>
    <rPh sb="9" eb="11">
      <t>コスウ</t>
    </rPh>
    <phoneticPr fontId="3"/>
  </si>
  <si>
    <t>56.家屋の状況</t>
    <rPh sb="3" eb="5">
      <t>カオク</t>
    </rPh>
    <rPh sb="6" eb="8">
      <t>ジョウキョウ</t>
    </rPh>
    <phoneticPr fontId="4"/>
  </si>
  <si>
    <t>57.地価の変動状況</t>
    <rPh sb="3" eb="5">
      <t>チカ</t>
    </rPh>
    <rPh sb="6" eb="8">
      <t>ヘンドウ</t>
    </rPh>
    <rPh sb="8" eb="10">
      <t>ジョウキョウ</t>
    </rPh>
    <phoneticPr fontId="4"/>
  </si>
  <si>
    <t>58.住居の種類・住宅の所有の関係</t>
    <rPh sb="3" eb="5">
      <t>ジュウキョ</t>
    </rPh>
    <rPh sb="6" eb="8">
      <t>シュルイ</t>
    </rPh>
    <rPh sb="9" eb="11">
      <t>ジュウタク</t>
    </rPh>
    <rPh sb="12" eb="14">
      <t>ショユウ</t>
    </rPh>
    <rPh sb="15" eb="17">
      <t>カンケイ</t>
    </rPh>
    <phoneticPr fontId="3"/>
  </si>
  <si>
    <t>令和元年度 着工数</t>
    <rPh sb="0" eb="2">
      <t>レイワ</t>
    </rPh>
    <rPh sb="2" eb="4">
      <t>ガンネン</t>
    </rPh>
    <rPh sb="4" eb="5">
      <t>ド</t>
    </rPh>
    <rPh sb="6" eb="8">
      <t>チャッコウ</t>
    </rPh>
    <rPh sb="8" eb="9">
      <t>スウ</t>
    </rPh>
    <phoneticPr fontId="3"/>
  </si>
  <si>
    <t>平成31年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</si>
</sst>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;&quot;△ &quot;#,##0"/>
    <numFmt numFmtId="178" formatCode="0.0;&quot;△ &quot;0.0"/>
    <numFmt numFmtId="179" formatCode="#,##0.00;[Red]#,##0.00"/>
  </numFmts>
  <fonts count="17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38" fontId="8" fillId="0" borderId="36" xfId="1" applyFont="1" applyFill="1" applyBorder="1" applyAlignment="1">
      <alignment horizontal="right" vertical="center" shrinkToFit="1"/>
    </xf>
    <xf numFmtId="38" fontId="8" fillId="0" borderId="11" xfId="1" applyFont="1" applyFill="1" applyBorder="1" applyAlignment="1">
      <alignment horizontal="right" vertical="center" shrinkToFit="1"/>
    </xf>
    <xf numFmtId="38" fontId="8" fillId="0" borderId="12" xfId="1" applyFont="1" applyFill="1" applyBorder="1" applyAlignment="1">
      <alignment horizontal="right" vertical="center" shrinkToFit="1"/>
    </xf>
    <xf numFmtId="38" fontId="8" fillId="0" borderId="10" xfId="1" applyFont="1" applyFill="1" applyBorder="1" applyAlignment="1">
      <alignment horizontal="right" vertical="center" shrinkToFit="1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38" fontId="8" fillId="0" borderId="37" xfId="1" applyFont="1" applyFill="1" applyBorder="1" applyAlignment="1">
      <alignment horizontal="right" vertical="center" shrinkToFit="1"/>
    </xf>
    <xf numFmtId="176" fontId="9" fillId="0" borderId="29" xfId="0" applyNumberFormat="1" applyFont="1" applyFill="1" applyBorder="1">
      <alignment vertical="center"/>
    </xf>
    <xf numFmtId="176" fontId="9" fillId="0" borderId="18" xfId="0" applyNumberFormat="1" applyFont="1" applyFill="1" applyBorder="1">
      <alignment vertical="center"/>
    </xf>
    <xf numFmtId="176" fontId="9" fillId="0" borderId="19" xfId="0" applyNumberFormat="1" applyFont="1" applyFill="1" applyBorder="1">
      <alignment vertical="center"/>
    </xf>
    <xf numFmtId="176" fontId="12" fillId="0" borderId="0" xfId="0" applyNumberFormat="1" applyFont="1" applyFill="1" applyBorder="1">
      <alignment vertical="center"/>
    </xf>
    <xf numFmtId="38" fontId="8" fillId="0" borderId="38" xfId="1" applyFont="1" applyFill="1" applyBorder="1" applyAlignment="1">
      <alignment horizontal="right" vertical="center" shrinkToFit="1"/>
    </xf>
    <xf numFmtId="176" fontId="9" fillId="0" borderId="30" xfId="0" applyNumberFormat="1" applyFont="1" applyFill="1" applyBorder="1">
      <alignment vertical="center"/>
    </xf>
    <xf numFmtId="176" fontId="9" fillId="0" borderId="20" xfId="0" applyNumberFormat="1" applyFont="1" applyFill="1" applyBorder="1">
      <alignment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>
      <alignment vertical="center"/>
    </xf>
    <xf numFmtId="176" fontId="9" fillId="0" borderId="30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38" fontId="8" fillId="0" borderId="39" xfId="1" applyFont="1" applyFill="1" applyBorder="1" applyAlignment="1">
      <alignment horizontal="right" vertical="center" shrinkToFit="1"/>
    </xf>
    <xf numFmtId="176" fontId="9" fillId="0" borderId="31" xfId="0" applyNumberFormat="1" applyFont="1" applyFill="1" applyBorder="1">
      <alignment vertical="center"/>
    </xf>
    <xf numFmtId="176" fontId="9" fillId="0" borderId="22" xfId="0" applyNumberFormat="1" applyFont="1" applyFill="1" applyBorder="1">
      <alignment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>
      <alignment vertical="center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9" xfId="1" applyFont="1" applyFill="1" applyBorder="1" applyAlignment="1">
      <alignment horizontal="right" vertical="center" shrinkToFit="1"/>
    </xf>
    <xf numFmtId="38" fontId="8" fillId="0" borderId="3" xfId="1" applyFont="1" applyFill="1" applyBorder="1" applyAlignment="1">
      <alignment horizontal="right" vertical="center" shrinkToFit="1"/>
    </xf>
    <xf numFmtId="38" fontId="8" fillId="0" borderId="6" xfId="1" applyFont="1" applyFill="1" applyBorder="1" applyAlignment="1">
      <alignment horizontal="right" vertical="center" shrinkToFit="1"/>
    </xf>
    <xf numFmtId="176" fontId="9" fillId="0" borderId="32" xfId="0" applyNumberFormat="1" applyFont="1" applyFill="1" applyBorder="1">
      <alignment vertical="center"/>
    </xf>
    <xf numFmtId="176" fontId="9" fillId="0" borderId="24" xfId="0" applyNumberFormat="1" applyFont="1" applyFill="1" applyBorder="1">
      <alignment vertical="center"/>
    </xf>
    <xf numFmtId="176" fontId="9" fillId="0" borderId="33" xfId="0" applyNumberFormat="1" applyFont="1" applyFill="1" applyBorder="1">
      <alignment vertical="center"/>
    </xf>
    <xf numFmtId="176" fontId="9" fillId="0" borderId="25" xfId="0" applyNumberFormat="1" applyFont="1" applyFill="1" applyBorder="1">
      <alignment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>
      <alignment vertical="center"/>
    </xf>
    <xf numFmtId="176" fontId="9" fillId="0" borderId="26" xfId="0" applyNumberFormat="1" applyFont="1" applyFill="1" applyBorder="1">
      <alignment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0" fontId="8" fillId="0" borderId="47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38" fontId="8" fillId="0" borderId="40" xfId="1" applyFont="1" applyFill="1" applyBorder="1" applyAlignment="1">
      <alignment horizontal="right" vertical="center" shrinkToFit="1"/>
    </xf>
    <xf numFmtId="176" fontId="9" fillId="0" borderId="35" xfId="0" applyNumberFormat="1" applyFont="1" applyFill="1" applyBorder="1">
      <alignment vertical="center"/>
    </xf>
    <xf numFmtId="176" fontId="9" fillId="0" borderId="27" xfId="0" applyNumberFormat="1" applyFont="1" applyFill="1" applyBorder="1">
      <alignment vertical="center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left" vertical="center" shrinkToFit="1"/>
    </xf>
    <xf numFmtId="0" fontId="11" fillId="0" borderId="41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7" fillId="0" borderId="0" xfId="0" applyFont="1" applyFill="1" applyAlignment="1"/>
    <xf numFmtId="0" fontId="9" fillId="0" borderId="0" xfId="0" applyFont="1" applyFill="1" applyAlignment="1"/>
    <xf numFmtId="177" fontId="8" fillId="0" borderId="0" xfId="0" applyNumberFormat="1" applyFont="1" applyFill="1" applyBorder="1" applyAlignment="1">
      <alignment horizontal="left" indent="1"/>
    </xf>
    <xf numFmtId="177" fontId="10" fillId="0" borderId="0" xfId="0" applyNumberFormat="1" applyFont="1" applyFill="1" applyBorder="1" applyAlignment="1"/>
    <xf numFmtId="0" fontId="8" fillId="0" borderId="0" xfId="0" applyFont="1" applyFill="1" applyAlignment="1">
      <alignment horizontal="left" indent="1"/>
    </xf>
    <xf numFmtId="177" fontId="10" fillId="0" borderId="3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shrinkToFit="1"/>
    </xf>
    <xf numFmtId="177" fontId="11" fillId="0" borderId="3" xfId="0" applyNumberFormat="1" applyFont="1" applyFill="1" applyBorder="1" applyAlignment="1">
      <alignment horizontal="center" vertical="center" shrinkToFit="1"/>
    </xf>
    <xf numFmtId="177" fontId="16" fillId="0" borderId="3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shrinkToFi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7" fillId="0" borderId="0" xfId="2" applyFont="1">
      <alignment vertical="center"/>
    </xf>
    <xf numFmtId="0" fontId="7" fillId="0" borderId="0" xfId="2" applyFont="1" applyAlignment="1">
      <alignment vertical="center" shrinkToFit="1"/>
    </xf>
    <xf numFmtId="0" fontId="9" fillId="0" borderId="0" xfId="2" applyFont="1">
      <alignment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indent="1"/>
    </xf>
    <xf numFmtId="0" fontId="8" fillId="0" borderId="0" xfId="2" applyFont="1" applyFill="1" applyAlignment="1">
      <alignment horizontal="left" vertical="center" indent="1"/>
    </xf>
    <xf numFmtId="0" fontId="9" fillId="0" borderId="0" xfId="2" applyFont="1" applyFill="1" applyAlignment="1">
      <alignment horizontal="left" vertical="center"/>
    </xf>
    <xf numFmtId="0" fontId="8" fillId="0" borderId="0" xfId="2" applyFont="1" applyFill="1" applyAlignment="1">
      <alignment vertical="center"/>
    </xf>
    <xf numFmtId="0" fontId="10" fillId="0" borderId="51" xfId="2" applyFont="1" applyFill="1" applyBorder="1" applyAlignment="1">
      <alignment vertical="center" shrinkToFit="1"/>
    </xf>
    <xf numFmtId="0" fontId="8" fillId="0" borderId="51" xfId="2" applyFont="1" applyFill="1" applyBorder="1" applyAlignment="1">
      <alignment shrinkToFit="1"/>
    </xf>
    <xf numFmtId="0" fontId="10" fillId="0" borderId="52" xfId="2" applyFont="1" applyFill="1" applyBorder="1" applyAlignment="1">
      <alignment vertical="center" shrinkToFit="1"/>
    </xf>
    <xf numFmtId="0" fontId="11" fillId="0" borderId="3" xfId="2" applyFont="1" applyFill="1" applyBorder="1" applyAlignment="1">
      <alignment vertical="top" wrapText="1" shrinkToFit="1"/>
    </xf>
    <xf numFmtId="0" fontId="11" fillId="0" borderId="6" xfId="2" applyFont="1" applyFill="1" applyBorder="1" applyAlignment="1">
      <alignment vertical="top" wrapText="1" shrinkToFit="1"/>
    </xf>
    <xf numFmtId="49" fontId="8" fillId="0" borderId="5" xfId="2" applyNumberFormat="1" applyFont="1" applyFill="1" applyBorder="1" applyAlignment="1">
      <alignment horizontal="center"/>
    </xf>
    <xf numFmtId="38" fontId="8" fillId="0" borderId="3" xfId="3" applyFont="1" applyFill="1" applyBorder="1" applyAlignment="1">
      <alignment horizontal="right"/>
    </xf>
    <xf numFmtId="38" fontId="8" fillId="0" borderId="3" xfId="3" applyFont="1" applyFill="1" applyBorder="1" applyAlignment="1"/>
    <xf numFmtId="38" fontId="8" fillId="0" borderId="6" xfId="3" applyFont="1" applyFill="1" applyBorder="1" applyAlignment="1"/>
    <xf numFmtId="49" fontId="8" fillId="0" borderId="7" xfId="2" applyNumberFormat="1" applyFont="1" applyFill="1" applyBorder="1" applyAlignment="1">
      <alignment horizontal="center"/>
    </xf>
    <xf numFmtId="38" fontId="8" fillId="0" borderId="53" xfId="3" applyFont="1" applyFill="1" applyBorder="1" applyAlignment="1">
      <alignment horizontal="right"/>
    </xf>
    <xf numFmtId="38" fontId="8" fillId="0" borderId="53" xfId="3" applyFont="1" applyFill="1" applyBorder="1" applyAlignment="1"/>
    <xf numFmtId="38" fontId="8" fillId="0" borderId="8" xfId="3" applyFont="1" applyFill="1" applyBorder="1" applyAlignment="1"/>
    <xf numFmtId="0" fontId="10" fillId="0" borderId="0" xfId="2" applyFont="1" applyBorder="1" applyAlignment="1"/>
    <xf numFmtId="0" fontId="8" fillId="0" borderId="0" xfId="2" applyFont="1" applyFill="1" applyAlignment="1"/>
    <xf numFmtId="0" fontId="8" fillId="0" borderId="0" xfId="2" applyFont="1" applyFill="1" applyAlignment="1">
      <alignment horizontal="right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6" xfId="2" applyFont="1" applyFill="1" applyBorder="1" applyAlignment="1">
      <alignment horizontal="center" vertical="center" shrinkToFit="1"/>
    </xf>
    <xf numFmtId="178" fontId="8" fillId="0" borderId="3" xfId="2" applyNumberFormat="1" applyFont="1" applyFill="1" applyBorder="1" applyAlignment="1">
      <alignment horizontal="center" vertical="center"/>
    </xf>
    <xf numFmtId="178" fontId="8" fillId="0" borderId="6" xfId="2" applyNumberFormat="1" applyFont="1" applyFill="1" applyBorder="1" applyAlignment="1">
      <alignment horizontal="center" vertical="center"/>
    </xf>
    <xf numFmtId="178" fontId="8" fillId="0" borderId="53" xfId="2" applyNumberFormat="1" applyFont="1" applyFill="1" applyBorder="1" applyAlignment="1">
      <alignment horizontal="center" vertical="center"/>
    </xf>
    <xf numFmtId="178" fontId="8" fillId="0" borderId="8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8" fillId="0" borderId="0" xfId="2" applyFont="1" applyFill="1" applyBorder="1" applyAlignment="1">
      <alignment vertical="center"/>
    </xf>
    <xf numFmtId="0" fontId="8" fillId="0" borderId="51" xfId="2" applyFont="1" applyFill="1" applyBorder="1" applyAlignment="1">
      <alignment vertical="center" shrinkToFit="1"/>
    </xf>
    <xf numFmtId="0" fontId="8" fillId="0" borderId="52" xfId="2" applyFont="1" applyFill="1" applyBorder="1" applyAlignment="1">
      <alignment vertical="center" shrinkToFit="1"/>
    </xf>
    <xf numFmtId="0" fontId="11" fillId="0" borderId="3" xfId="2" applyFont="1" applyFill="1" applyBorder="1" applyAlignment="1">
      <alignment vertical="top" wrapText="1"/>
    </xf>
    <xf numFmtId="38" fontId="8" fillId="0" borderId="3" xfId="3" applyFont="1" applyFill="1" applyBorder="1" applyAlignment="1">
      <alignment vertical="center"/>
    </xf>
    <xf numFmtId="38" fontId="8" fillId="0" borderId="3" xfId="3" applyFont="1" applyFill="1" applyBorder="1" applyAlignment="1">
      <alignment horizontal="right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53" xfId="3" applyFont="1" applyFill="1" applyBorder="1" applyAlignment="1">
      <alignment vertical="center"/>
    </xf>
    <xf numFmtId="38" fontId="8" fillId="0" borderId="53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top" wrapText="1"/>
    </xf>
    <xf numFmtId="3" fontId="8" fillId="0" borderId="3" xfId="2" applyNumberFormat="1" applyFont="1" applyBorder="1" applyAlignment="1">
      <alignment horizontal="right" vertical="center"/>
    </xf>
    <xf numFmtId="3" fontId="8" fillId="0" borderId="6" xfId="2" applyNumberFormat="1" applyFont="1" applyBorder="1" applyAlignment="1">
      <alignment horizontal="right" vertical="center"/>
    </xf>
    <xf numFmtId="3" fontId="8" fillId="0" borderId="53" xfId="2" applyNumberFormat="1" applyFont="1" applyBorder="1" applyAlignment="1">
      <alignment horizontal="right" vertical="center"/>
    </xf>
    <xf numFmtId="3" fontId="8" fillId="0" borderId="8" xfId="2" applyNumberFormat="1" applyFont="1" applyBorder="1" applyAlignment="1">
      <alignment horizontal="right" vertical="center"/>
    </xf>
    <xf numFmtId="0" fontId="13" fillId="0" borderId="0" xfId="2" applyFont="1" applyFill="1" applyAlignment="1">
      <alignment horizontal="left" vertical="center"/>
    </xf>
    <xf numFmtId="176" fontId="8" fillId="0" borderId="3" xfId="1" applyNumberFormat="1" applyFont="1" applyFill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top"/>
    </xf>
    <xf numFmtId="176" fontId="14" fillId="0" borderId="3" xfId="0" quotePrefix="1" applyNumberFormat="1" applyFont="1" applyBorder="1" applyAlignment="1">
      <alignment horizontal="right" vertical="top"/>
    </xf>
    <xf numFmtId="176" fontId="8" fillId="0" borderId="53" xfId="1" applyNumberFormat="1" applyFont="1" applyFill="1" applyBorder="1" applyAlignment="1">
      <alignment horizontal="right" vertical="center"/>
    </xf>
    <xf numFmtId="176" fontId="14" fillId="0" borderId="53" xfId="0" applyNumberFormat="1" applyFont="1" applyBorder="1" applyAlignment="1">
      <alignment horizontal="right" vertical="top"/>
    </xf>
    <xf numFmtId="179" fontId="8" fillId="0" borderId="3" xfId="0" applyNumberFormat="1" applyFont="1" applyFill="1" applyBorder="1" applyAlignment="1">
      <alignment horizontal="right" vertical="center"/>
    </xf>
    <xf numFmtId="179" fontId="8" fillId="0" borderId="3" xfId="1" applyNumberFormat="1" applyFont="1" applyFill="1" applyBorder="1" applyAlignment="1">
      <alignment horizontal="right" vertical="center"/>
    </xf>
    <xf numFmtId="179" fontId="8" fillId="0" borderId="53" xfId="0" applyNumberFormat="1" applyFont="1" applyFill="1" applyBorder="1" applyAlignment="1">
      <alignment horizontal="right" vertical="center"/>
    </xf>
    <xf numFmtId="179" fontId="14" fillId="0" borderId="6" xfId="0" applyNumberFormat="1" applyFont="1" applyBorder="1" applyAlignment="1">
      <alignment horizontal="right" vertical="top"/>
    </xf>
    <xf numFmtId="179" fontId="14" fillId="0" borderId="6" xfId="0" quotePrefix="1" applyNumberFormat="1" applyFont="1" applyBorder="1" applyAlignment="1">
      <alignment horizontal="right" vertical="top"/>
    </xf>
    <xf numFmtId="179" fontId="14" fillId="0" borderId="8" xfId="0" applyNumberFormat="1" applyFont="1" applyBorder="1" applyAlignment="1">
      <alignment horizontal="right" vertical="top"/>
    </xf>
    <xf numFmtId="0" fontId="8" fillId="0" borderId="45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44" xfId="2" applyFont="1" applyFill="1" applyBorder="1" applyAlignment="1">
      <alignment horizontal="center" vertical="center" shrinkToFit="1"/>
    </xf>
    <xf numFmtId="0" fontId="8" fillId="0" borderId="50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49" xfId="2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30"/>
  <sheetViews>
    <sheetView tabSelected="1" workbookViewId="0">
      <selection activeCell="B17" sqref="B17"/>
    </sheetView>
  </sheetViews>
  <sheetFormatPr defaultColWidth="8.875" defaultRowHeight="13.5"/>
  <cols>
    <col min="1" max="1" width="2.625" style="2" customWidth="1"/>
    <col min="2" max="2" width="3.25" style="2" customWidth="1"/>
    <col min="3" max="3" width="10.75" style="2" customWidth="1"/>
    <col min="4" max="4" width="8" style="9" customWidth="1"/>
    <col min="5" max="22" width="7" style="9" customWidth="1"/>
    <col min="23" max="16384" width="8.875" style="2"/>
  </cols>
  <sheetData>
    <row r="1" spans="1:23" s="106" customFormat="1" ht="17.25">
      <c r="A1" s="106" t="s">
        <v>137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s="106" customFormat="1" ht="17.25">
      <c r="B2" s="7" t="s">
        <v>150</v>
      </c>
      <c r="C2" s="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7"/>
      <c r="O2" s="107"/>
      <c r="P2" s="107"/>
      <c r="Q2" s="107"/>
      <c r="R2" s="107"/>
      <c r="S2" s="107"/>
      <c r="T2" s="107"/>
      <c r="U2" s="107"/>
      <c r="V2" s="107"/>
    </row>
    <row r="3" spans="1:23" ht="17.25">
      <c r="B3" s="4" t="s">
        <v>28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</row>
    <row r="4" spans="1:23" ht="14.25" thickBot="1">
      <c r="B4" s="5"/>
      <c r="C4" s="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3" s="15" customFormat="1" ht="14.25" thickBot="1">
      <c r="B5" s="170" t="s">
        <v>0</v>
      </c>
      <c r="C5" s="171"/>
      <c r="D5" s="10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3" t="s">
        <v>10</v>
      </c>
      <c r="N5" s="12" t="s">
        <v>15</v>
      </c>
      <c r="O5" s="12" t="s">
        <v>16</v>
      </c>
      <c r="P5" s="13" t="s">
        <v>17</v>
      </c>
      <c r="Q5" s="12" t="s">
        <v>18</v>
      </c>
      <c r="R5" s="12" t="s">
        <v>19</v>
      </c>
      <c r="S5" s="12" t="s">
        <v>20</v>
      </c>
      <c r="T5" s="12" t="s">
        <v>21</v>
      </c>
      <c r="U5" s="12" t="s">
        <v>22</v>
      </c>
      <c r="V5" s="14" t="s">
        <v>23</v>
      </c>
    </row>
    <row r="6" spans="1:23">
      <c r="B6" s="172" t="s">
        <v>24</v>
      </c>
      <c r="C6" s="173"/>
      <c r="D6" s="16">
        <v>6976</v>
      </c>
      <c r="E6" s="17">
        <v>219</v>
      </c>
      <c r="F6" s="18">
        <v>3758</v>
      </c>
      <c r="G6" s="18">
        <v>899</v>
      </c>
      <c r="H6" s="18">
        <v>606</v>
      </c>
      <c r="I6" s="18">
        <v>264</v>
      </c>
      <c r="J6" s="18">
        <v>100</v>
      </c>
      <c r="K6" s="18">
        <v>46</v>
      </c>
      <c r="L6" s="18">
        <v>74</v>
      </c>
      <c r="M6" s="18">
        <v>72</v>
      </c>
      <c r="N6" s="18">
        <v>65</v>
      </c>
      <c r="O6" s="18">
        <v>278</v>
      </c>
      <c r="P6" s="18">
        <v>91</v>
      </c>
      <c r="Q6" s="18">
        <v>269</v>
      </c>
      <c r="R6" s="18">
        <v>61</v>
      </c>
      <c r="S6" s="18">
        <v>2</v>
      </c>
      <c r="T6" s="18">
        <v>140</v>
      </c>
      <c r="U6" s="18">
        <v>13</v>
      </c>
      <c r="V6" s="19">
        <v>19</v>
      </c>
    </row>
    <row r="7" spans="1:23">
      <c r="B7" s="20"/>
      <c r="C7" s="21" t="s">
        <v>11</v>
      </c>
      <c r="D7" s="22">
        <v>2711</v>
      </c>
      <c r="E7" s="23">
        <v>137</v>
      </c>
      <c r="F7" s="24">
        <v>1157</v>
      </c>
      <c r="G7" s="24">
        <v>236</v>
      </c>
      <c r="H7" s="24">
        <v>256</v>
      </c>
      <c r="I7" s="24">
        <v>157</v>
      </c>
      <c r="J7" s="24">
        <v>84</v>
      </c>
      <c r="K7" s="24">
        <v>29</v>
      </c>
      <c r="L7" s="24">
        <v>32</v>
      </c>
      <c r="M7" s="24">
        <v>56</v>
      </c>
      <c r="N7" s="24">
        <v>60</v>
      </c>
      <c r="O7" s="24">
        <v>150</v>
      </c>
      <c r="P7" s="24">
        <v>64</v>
      </c>
      <c r="Q7" s="24">
        <v>119</v>
      </c>
      <c r="R7" s="24">
        <v>56</v>
      </c>
      <c r="S7" s="24">
        <v>2</v>
      </c>
      <c r="T7" s="24">
        <v>87</v>
      </c>
      <c r="U7" s="24">
        <v>13</v>
      </c>
      <c r="V7" s="25">
        <v>16</v>
      </c>
      <c r="W7" s="26"/>
    </row>
    <row r="8" spans="1:23">
      <c r="B8" s="20"/>
      <c r="C8" s="21" t="s">
        <v>12</v>
      </c>
      <c r="D8" s="27">
        <v>3008</v>
      </c>
      <c r="E8" s="28">
        <v>72</v>
      </c>
      <c r="F8" s="29">
        <v>1787</v>
      </c>
      <c r="G8" s="29">
        <v>415</v>
      </c>
      <c r="H8" s="29">
        <v>303</v>
      </c>
      <c r="I8" s="29">
        <v>78</v>
      </c>
      <c r="J8" s="29">
        <v>11</v>
      </c>
      <c r="K8" s="30" t="s">
        <v>30</v>
      </c>
      <c r="L8" s="29">
        <v>34</v>
      </c>
      <c r="M8" s="29">
        <v>2</v>
      </c>
      <c r="N8" s="30" t="s">
        <v>30</v>
      </c>
      <c r="O8" s="29">
        <v>121</v>
      </c>
      <c r="P8" s="29">
        <v>27</v>
      </c>
      <c r="Q8" s="29">
        <v>111</v>
      </c>
      <c r="R8" s="29">
        <v>5</v>
      </c>
      <c r="S8" s="30" t="s">
        <v>30</v>
      </c>
      <c r="T8" s="29">
        <v>40</v>
      </c>
      <c r="U8" s="30" t="s">
        <v>30</v>
      </c>
      <c r="V8" s="31">
        <v>2</v>
      </c>
      <c r="W8" s="26"/>
    </row>
    <row r="9" spans="1:23">
      <c r="B9" s="20"/>
      <c r="C9" s="21" t="s">
        <v>13</v>
      </c>
      <c r="D9" s="27">
        <v>43</v>
      </c>
      <c r="E9" s="32" t="s">
        <v>30</v>
      </c>
      <c r="F9" s="29">
        <v>3</v>
      </c>
      <c r="G9" s="29">
        <v>3</v>
      </c>
      <c r="H9" s="29">
        <v>2</v>
      </c>
      <c r="I9" s="29">
        <v>1</v>
      </c>
      <c r="J9" s="29">
        <v>1</v>
      </c>
      <c r="K9" s="29">
        <v>17</v>
      </c>
      <c r="L9" s="29">
        <v>8</v>
      </c>
      <c r="M9" s="29">
        <v>2</v>
      </c>
      <c r="N9" s="30" t="s">
        <v>30</v>
      </c>
      <c r="O9" s="30" t="s">
        <v>30</v>
      </c>
      <c r="P9" s="30" t="s">
        <v>30</v>
      </c>
      <c r="Q9" s="29">
        <v>6</v>
      </c>
      <c r="R9" s="30" t="s">
        <v>30</v>
      </c>
      <c r="S9" s="30" t="s">
        <v>30</v>
      </c>
      <c r="T9" s="30" t="s">
        <v>30</v>
      </c>
      <c r="U9" s="30" t="s">
        <v>30</v>
      </c>
      <c r="V9" s="33" t="s">
        <v>30</v>
      </c>
      <c r="W9" s="34"/>
    </row>
    <row r="10" spans="1:23">
      <c r="B10" s="20"/>
      <c r="C10" s="21" t="s">
        <v>14</v>
      </c>
      <c r="D10" s="35">
        <v>1214</v>
      </c>
      <c r="E10" s="36">
        <v>10</v>
      </c>
      <c r="F10" s="37">
        <v>811</v>
      </c>
      <c r="G10" s="37">
        <v>245</v>
      </c>
      <c r="H10" s="37">
        <v>45</v>
      </c>
      <c r="I10" s="37">
        <v>28</v>
      </c>
      <c r="J10" s="37">
        <v>4</v>
      </c>
      <c r="K10" s="38" t="s">
        <v>30</v>
      </c>
      <c r="L10" s="38" t="s">
        <v>30</v>
      </c>
      <c r="M10" s="37">
        <v>12</v>
      </c>
      <c r="N10" s="37">
        <v>5</v>
      </c>
      <c r="O10" s="37">
        <v>7</v>
      </c>
      <c r="P10" s="38" t="s">
        <v>30</v>
      </c>
      <c r="Q10" s="37">
        <v>33</v>
      </c>
      <c r="R10" s="38" t="s">
        <v>30</v>
      </c>
      <c r="S10" s="38" t="s">
        <v>30</v>
      </c>
      <c r="T10" s="37">
        <v>13</v>
      </c>
      <c r="U10" s="38" t="s">
        <v>30</v>
      </c>
      <c r="V10" s="39">
        <v>1</v>
      </c>
      <c r="W10" s="26"/>
    </row>
    <row r="11" spans="1:23">
      <c r="B11" s="168" t="s">
        <v>25</v>
      </c>
      <c r="C11" s="169"/>
      <c r="D11" s="40">
        <v>7329</v>
      </c>
      <c r="E11" s="41">
        <v>304</v>
      </c>
      <c r="F11" s="42">
        <v>3839</v>
      </c>
      <c r="G11" s="42">
        <v>926</v>
      </c>
      <c r="H11" s="42">
        <v>679</v>
      </c>
      <c r="I11" s="42">
        <v>236</v>
      </c>
      <c r="J11" s="42">
        <v>145</v>
      </c>
      <c r="K11" s="42">
        <v>66</v>
      </c>
      <c r="L11" s="42">
        <v>46</v>
      </c>
      <c r="M11" s="42">
        <v>106</v>
      </c>
      <c r="N11" s="42">
        <v>73</v>
      </c>
      <c r="O11" s="42">
        <v>236</v>
      </c>
      <c r="P11" s="42">
        <v>112</v>
      </c>
      <c r="Q11" s="42">
        <v>190</v>
      </c>
      <c r="R11" s="42">
        <v>46</v>
      </c>
      <c r="S11" s="42">
        <v>2</v>
      </c>
      <c r="T11" s="42">
        <v>236</v>
      </c>
      <c r="U11" s="42">
        <v>30</v>
      </c>
      <c r="V11" s="43">
        <v>57</v>
      </c>
    </row>
    <row r="12" spans="1:23">
      <c r="B12" s="20"/>
      <c r="C12" s="21" t="s">
        <v>11</v>
      </c>
      <c r="D12" s="22">
        <v>3063</v>
      </c>
      <c r="E12" s="44">
        <v>181</v>
      </c>
      <c r="F12" s="45">
        <v>1356</v>
      </c>
      <c r="G12" s="45">
        <v>251</v>
      </c>
      <c r="H12" s="45">
        <v>288</v>
      </c>
      <c r="I12" s="45">
        <v>163</v>
      </c>
      <c r="J12" s="45">
        <v>75</v>
      </c>
      <c r="K12" s="45">
        <v>31</v>
      </c>
      <c r="L12" s="45">
        <v>40</v>
      </c>
      <c r="M12" s="45">
        <v>67</v>
      </c>
      <c r="N12" s="45">
        <v>68</v>
      </c>
      <c r="O12" s="45">
        <v>151</v>
      </c>
      <c r="P12" s="45">
        <v>75</v>
      </c>
      <c r="Q12" s="45">
        <v>121</v>
      </c>
      <c r="R12" s="45">
        <v>46</v>
      </c>
      <c r="S12" s="45">
        <v>2</v>
      </c>
      <c r="T12" s="45">
        <v>104</v>
      </c>
      <c r="U12" s="45">
        <v>17</v>
      </c>
      <c r="V12" s="25">
        <v>27</v>
      </c>
      <c r="W12" s="26"/>
    </row>
    <row r="13" spans="1:23">
      <c r="B13" s="20"/>
      <c r="C13" s="21" t="s">
        <v>12</v>
      </c>
      <c r="D13" s="27">
        <v>3069</v>
      </c>
      <c r="E13" s="46">
        <v>114</v>
      </c>
      <c r="F13" s="47">
        <v>1665</v>
      </c>
      <c r="G13" s="47">
        <v>505</v>
      </c>
      <c r="H13" s="47">
        <v>328</v>
      </c>
      <c r="I13" s="47">
        <v>44</v>
      </c>
      <c r="J13" s="47">
        <v>64</v>
      </c>
      <c r="K13" s="47">
        <v>24</v>
      </c>
      <c r="L13" s="47">
        <v>6</v>
      </c>
      <c r="M13" s="47">
        <v>38</v>
      </c>
      <c r="N13" s="48" t="s">
        <v>30</v>
      </c>
      <c r="O13" s="47">
        <v>67</v>
      </c>
      <c r="P13" s="47">
        <v>36</v>
      </c>
      <c r="Q13" s="47">
        <v>15</v>
      </c>
      <c r="R13" s="48" t="s">
        <v>30</v>
      </c>
      <c r="S13" s="48" t="s">
        <v>30</v>
      </c>
      <c r="T13" s="47">
        <v>120</v>
      </c>
      <c r="U13" s="47">
        <v>13</v>
      </c>
      <c r="V13" s="31">
        <v>30</v>
      </c>
      <c r="W13" s="26"/>
    </row>
    <row r="14" spans="1:23">
      <c r="B14" s="20"/>
      <c r="C14" s="21" t="s">
        <v>13</v>
      </c>
      <c r="D14" s="27">
        <v>72</v>
      </c>
      <c r="E14" s="49" t="s">
        <v>30</v>
      </c>
      <c r="F14" s="47">
        <v>18</v>
      </c>
      <c r="G14" s="47">
        <v>25</v>
      </c>
      <c r="H14" s="47">
        <v>2</v>
      </c>
      <c r="I14" s="47">
        <v>2</v>
      </c>
      <c r="J14" s="48" t="s">
        <v>30</v>
      </c>
      <c r="K14" s="47">
        <v>11</v>
      </c>
      <c r="L14" s="48" t="s">
        <v>30</v>
      </c>
      <c r="M14" s="48" t="s">
        <v>30</v>
      </c>
      <c r="N14" s="48" t="s">
        <v>30</v>
      </c>
      <c r="O14" s="47">
        <v>3</v>
      </c>
      <c r="P14" s="47"/>
      <c r="Q14" s="47">
        <v>10</v>
      </c>
      <c r="R14" s="48" t="s">
        <v>30</v>
      </c>
      <c r="S14" s="48" t="s">
        <v>30</v>
      </c>
      <c r="T14" s="47">
        <v>1</v>
      </c>
      <c r="U14" s="48" t="s">
        <v>30</v>
      </c>
      <c r="V14" s="33" t="s">
        <v>30</v>
      </c>
      <c r="W14" s="26"/>
    </row>
    <row r="15" spans="1:23">
      <c r="B15" s="20"/>
      <c r="C15" s="21" t="s">
        <v>14</v>
      </c>
      <c r="D15" s="35">
        <v>1125</v>
      </c>
      <c r="E15" s="50">
        <v>9</v>
      </c>
      <c r="F15" s="51">
        <v>800</v>
      </c>
      <c r="G15" s="51">
        <v>145</v>
      </c>
      <c r="H15" s="51">
        <v>61</v>
      </c>
      <c r="I15" s="51">
        <v>27</v>
      </c>
      <c r="J15" s="51">
        <v>6</v>
      </c>
      <c r="K15" s="52" t="s">
        <v>30</v>
      </c>
      <c r="L15" s="52" t="s">
        <v>30</v>
      </c>
      <c r="M15" s="51">
        <v>1</v>
      </c>
      <c r="N15" s="51">
        <v>5</v>
      </c>
      <c r="O15" s="51">
        <v>15</v>
      </c>
      <c r="P15" s="51">
        <v>1</v>
      </c>
      <c r="Q15" s="51">
        <v>44</v>
      </c>
      <c r="R15" s="52" t="s">
        <v>30</v>
      </c>
      <c r="S15" s="52" t="s">
        <v>30</v>
      </c>
      <c r="T15" s="51">
        <v>11</v>
      </c>
      <c r="U15" s="52" t="s">
        <v>30</v>
      </c>
      <c r="V15" s="53" t="s">
        <v>30</v>
      </c>
      <c r="W15" s="26"/>
    </row>
    <row r="16" spans="1:23">
      <c r="B16" s="168" t="s">
        <v>154</v>
      </c>
      <c r="C16" s="169"/>
      <c r="D16" s="40">
        <v>7473</v>
      </c>
      <c r="E16" s="41">
        <v>290</v>
      </c>
      <c r="F16" s="42">
        <v>3915</v>
      </c>
      <c r="G16" s="42">
        <v>1100</v>
      </c>
      <c r="H16" s="42">
        <v>671</v>
      </c>
      <c r="I16" s="42">
        <v>252</v>
      </c>
      <c r="J16" s="42">
        <v>113</v>
      </c>
      <c r="K16" s="42">
        <v>61</v>
      </c>
      <c r="L16" s="42">
        <v>44</v>
      </c>
      <c r="M16" s="42">
        <v>98</v>
      </c>
      <c r="N16" s="42">
        <v>82</v>
      </c>
      <c r="O16" s="42">
        <v>194</v>
      </c>
      <c r="P16" s="42">
        <v>141</v>
      </c>
      <c r="Q16" s="42">
        <v>211</v>
      </c>
      <c r="R16" s="42">
        <v>61</v>
      </c>
      <c r="S16" s="42">
        <v>1</v>
      </c>
      <c r="T16" s="42">
        <v>178</v>
      </c>
      <c r="U16" s="42">
        <v>26</v>
      </c>
      <c r="V16" s="43">
        <v>35</v>
      </c>
    </row>
    <row r="17" spans="2:23">
      <c r="B17" s="20"/>
      <c r="C17" s="21" t="s">
        <v>11</v>
      </c>
      <c r="D17" s="22">
        <v>2939</v>
      </c>
      <c r="E17" s="23">
        <v>160</v>
      </c>
      <c r="F17" s="24">
        <v>1344</v>
      </c>
      <c r="G17" s="24">
        <v>239</v>
      </c>
      <c r="H17" s="24">
        <v>251</v>
      </c>
      <c r="I17" s="24">
        <v>138</v>
      </c>
      <c r="J17" s="24">
        <v>69</v>
      </c>
      <c r="K17" s="24">
        <v>36</v>
      </c>
      <c r="L17" s="24">
        <v>41</v>
      </c>
      <c r="M17" s="24">
        <v>67</v>
      </c>
      <c r="N17" s="24">
        <v>60</v>
      </c>
      <c r="O17" s="24">
        <v>140</v>
      </c>
      <c r="P17" s="24">
        <v>92</v>
      </c>
      <c r="Q17" s="24">
        <v>94</v>
      </c>
      <c r="R17" s="24">
        <v>41</v>
      </c>
      <c r="S17" s="24">
        <v>1</v>
      </c>
      <c r="T17" s="24">
        <v>113</v>
      </c>
      <c r="U17" s="24">
        <v>22</v>
      </c>
      <c r="V17" s="25">
        <v>31</v>
      </c>
      <c r="W17" s="26"/>
    </row>
    <row r="18" spans="2:23">
      <c r="B18" s="20"/>
      <c r="C18" s="21" t="s">
        <v>12</v>
      </c>
      <c r="D18" s="27">
        <v>3091</v>
      </c>
      <c r="E18" s="28">
        <v>85</v>
      </c>
      <c r="F18" s="29">
        <v>1471</v>
      </c>
      <c r="G18" s="29">
        <v>725</v>
      </c>
      <c r="H18" s="29">
        <v>369</v>
      </c>
      <c r="I18" s="29">
        <v>82</v>
      </c>
      <c r="J18" s="29">
        <v>42</v>
      </c>
      <c r="K18" s="29">
        <v>24</v>
      </c>
      <c r="L18" s="29">
        <v>3</v>
      </c>
      <c r="M18" s="29">
        <v>24</v>
      </c>
      <c r="N18" s="29">
        <v>20</v>
      </c>
      <c r="O18" s="29">
        <v>43</v>
      </c>
      <c r="P18" s="29">
        <v>49</v>
      </c>
      <c r="Q18" s="29">
        <v>89</v>
      </c>
      <c r="R18" s="29">
        <v>13</v>
      </c>
      <c r="S18" s="30" t="s">
        <v>30</v>
      </c>
      <c r="T18" s="29">
        <v>45</v>
      </c>
      <c r="U18" s="29">
        <v>4</v>
      </c>
      <c r="V18" s="31">
        <v>3</v>
      </c>
      <c r="W18" s="26"/>
    </row>
    <row r="19" spans="2:23">
      <c r="B19" s="20"/>
      <c r="C19" s="21" t="s">
        <v>13</v>
      </c>
      <c r="D19" s="27">
        <v>103</v>
      </c>
      <c r="E19" s="32" t="s">
        <v>30</v>
      </c>
      <c r="F19" s="29">
        <v>92</v>
      </c>
      <c r="G19" s="29">
        <v>2</v>
      </c>
      <c r="H19" s="29">
        <v>1</v>
      </c>
      <c r="I19" s="29">
        <v>2</v>
      </c>
      <c r="J19" s="30" t="s">
        <v>30</v>
      </c>
      <c r="K19" s="29">
        <v>1</v>
      </c>
      <c r="L19" s="30" t="s">
        <v>30</v>
      </c>
      <c r="M19" s="30" t="s">
        <v>30</v>
      </c>
      <c r="N19" s="29">
        <v>1</v>
      </c>
      <c r="O19" s="30" t="s">
        <v>30</v>
      </c>
      <c r="P19" s="30" t="s">
        <v>30</v>
      </c>
      <c r="Q19" s="29">
        <v>3</v>
      </c>
      <c r="R19" s="29">
        <v>1</v>
      </c>
      <c r="S19" s="30" t="s">
        <v>30</v>
      </c>
      <c r="T19" s="30" t="s">
        <v>30</v>
      </c>
      <c r="U19" s="30" t="s">
        <v>30</v>
      </c>
      <c r="V19" s="33" t="s">
        <v>30</v>
      </c>
      <c r="W19" s="26"/>
    </row>
    <row r="20" spans="2:23">
      <c r="B20" s="20"/>
      <c r="C20" s="21" t="s">
        <v>14</v>
      </c>
      <c r="D20" s="35">
        <v>1340</v>
      </c>
      <c r="E20" s="36">
        <v>45</v>
      </c>
      <c r="F20" s="37">
        <v>1008</v>
      </c>
      <c r="G20" s="37">
        <v>134</v>
      </c>
      <c r="H20" s="37">
        <v>50</v>
      </c>
      <c r="I20" s="37">
        <v>30</v>
      </c>
      <c r="J20" s="37">
        <v>2</v>
      </c>
      <c r="K20" s="38" t="s">
        <v>30</v>
      </c>
      <c r="L20" s="38" t="s">
        <v>30</v>
      </c>
      <c r="M20" s="37">
        <v>7</v>
      </c>
      <c r="N20" s="37">
        <v>1</v>
      </c>
      <c r="O20" s="37">
        <v>11</v>
      </c>
      <c r="P20" s="38" t="s">
        <v>30</v>
      </c>
      <c r="Q20" s="37">
        <v>25</v>
      </c>
      <c r="R20" s="37">
        <v>6</v>
      </c>
      <c r="S20" s="38" t="s">
        <v>30</v>
      </c>
      <c r="T20" s="37">
        <v>20</v>
      </c>
      <c r="U20" s="38" t="s">
        <v>30</v>
      </c>
      <c r="V20" s="39">
        <v>1</v>
      </c>
      <c r="W20" s="26"/>
    </row>
    <row r="21" spans="2:23">
      <c r="B21" s="168" t="s">
        <v>26</v>
      </c>
      <c r="C21" s="169"/>
      <c r="D21" s="40">
        <v>6544</v>
      </c>
      <c r="E21" s="41">
        <v>363</v>
      </c>
      <c r="F21" s="42">
        <v>3405</v>
      </c>
      <c r="G21" s="42">
        <v>732</v>
      </c>
      <c r="H21" s="42">
        <v>640</v>
      </c>
      <c r="I21" s="42">
        <v>198</v>
      </c>
      <c r="J21" s="42">
        <v>87</v>
      </c>
      <c r="K21" s="42">
        <v>59</v>
      </c>
      <c r="L21" s="42">
        <v>72</v>
      </c>
      <c r="M21" s="42">
        <v>94</v>
      </c>
      <c r="N21" s="42">
        <v>67</v>
      </c>
      <c r="O21" s="42">
        <v>326</v>
      </c>
      <c r="P21" s="42">
        <v>96</v>
      </c>
      <c r="Q21" s="42">
        <v>220</v>
      </c>
      <c r="R21" s="42">
        <v>26</v>
      </c>
      <c r="S21" s="54" t="s">
        <v>30</v>
      </c>
      <c r="T21" s="42">
        <v>127</v>
      </c>
      <c r="U21" s="42">
        <v>12</v>
      </c>
      <c r="V21" s="43">
        <v>20</v>
      </c>
    </row>
    <row r="22" spans="2:23">
      <c r="B22" s="20"/>
      <c r="C22" s="21" t="s">
        <v>11</v>
      </c>
      <c r="D22" s="22">
        <v>2646</v>
      </c>
      <c r="E22" s="44">
        <v>162</v>
      </c>
      <c r="F22" s="45">
        <v>1193</v>
      </c>
      <c r="G22" s="45">
        <v>222</v>
      </c>
      <c r="H22" s="45">
        <v>222</v>
      </c>
      <c r="I22" s="45">
        <v>143</v>
      </c>
      <c r="J22" s="45">
        <v>65</v>
      </c>
      <c r="K22" s="45">
        <v>26</v>
      </c>
      <c r="L22" s="45">
        <v>45</v>
      </c>
      <c r="M22" s="45">
        <v>59</v>
      </c>
      <c r="N22" s="45">
        <v>39</v>
      </c>
      <c r="O22" s="45">
        <v>143</v>
      </c>
      <c r="P22" s="45">
        <v>71</v>
      </c>
      <c r="Q22" s="45">
        <v>93</v>
      </c>
      <c r="R22" s="45">
        <v>25</v>
      </c>
      <c r="S22" s="54" t="s">
        <v>30</v>
      </c>
      <c r="T22" s="45">
        <v>108</v>
      </c>
      <c r="U22" s="45">
        <v>11</v>
      </c>
      <c r="V22" s="25">
        <v>19</v>
      </c>
      <c r="W22" s="26"/>
    </row>
    <row r="23" spans="2:23">
      <c r="B23" s="20"/>
      <c r="C23" s="21" t="s">
        <v>12</v>
      </c>
      <c r="D23" s="27">
        <v>2602</v>
      </c>
      <c r="E23" s="46">
        <v>114</v>
      </c>
      <c r="F23" s="47">
        <v>1408</v>
      </c>
      <c r="G23" s="47">
        <v>363</v>
      </c>
      <c r="H23" s="47">
        <v>294</v>
      </c>
      <c r="I23" s="47">
        <v>18</v>
      </c>
      <c r="J23" s="47">
        <v>12</v>
      </c>
      <c r="K23" s="47">
        <v>21</v>
      </c>
      <c r="L23" s="47">
        <v>27</v>
      </c>
      <c r="M23" s="47">
        <v>31</v>
      </c>
      <c r="N23" s="47">
        <v>26</v>
      </c>
      <c r="O23" s="47">
        <v>170</v>
      </c>
      <c r="P23" s="47">
        <v>25</v>
      </c>
      <c r="Q23" s="47">
        <v>93</v>
      </c>
      <c r="R23" s="48" t="s">
        <v>30</v>
      </c>
      <c r="S23" s="48" t="s">
        <v>30</v>
      </c>
      <c r="T23" s="48" t="s">
        <v>30</v>
      </c>
      <c r="U23" s="48" t="s">
        <v>30</v>
      </c>
      <c r="V23" s="33" t="s">
        <v>30</v>
      </c>
      <c r="W23" s="26"/>
    </row>
    <row r="24" spans="2:23">
      <c r="B24" s="20"/>
      <c r="C24" s="21" t="s">
        <v>13</v>
      </c>
      <c r="D24" s="27">
        <v>26</v>
      </c>
      <c r="E24" s="46">
        <v>1</v>
      </c>
      <c r="F24" s="47">
        <v>8</v>
      </c>
      <c r="G24" s="47">
        <v>1</v>
      </c>
      <c r="H24" s="48" t="s">
        <v>30</v>
      </c>
      <c r="I24" s="47">
        <v>1</v>
      </c>
      <c r="J24" s="48" t="s">
        <v>30</v>
      </c>
      <c r="K24" s="47">
        <v>12</v>
      </c>
      <c r="L24" s="48" t="s">
        <v>30</v>
      </c>
      <c r="M24" s="48" t="s">
        <v>30</v>
      </c>
      <c r="N24" s="48" t="s">
        <v>30</v>
      </c>
      <c r="O24" s="48" t="s">
        <v>30</v>
      </c>
      <c r="P24" s="48" t="s">
        <v>30</v>
      </c>
      <c r="Q24" s="47">
        <v>1</v>
      </c>
      <c r="R24" s="47">
        <v>1</v>
      </c>
      <c r="S24" s="48" t="s">
        <v>30</v>
      </c>
      <c r="T24" s="48" t="s">
        <v>30</v>
      </c>
      <c r="U24" s="47">
        <v>1</v>
      </c>
      <c r="V24" s="33" t="s">
        <v>30</v>
      </c>
      <c r="W24" s="26"/>
    </row>
    <row r="25" spans="2:23">
      <c r="B25" s="20"/>
      <c r="C25" s="21" t="s">
        <v>14</v>
      </c>
      <c r="D25" s="35">
        <v>1270</v>
      </c>
      <c r="E25" s="50">
        <v>86</v>
      </c>
      <c r="F25" s="51">
        <v>796</v>
      </c>
      <c r="G25" s="51">
        <v>146</v>
      </c>
      <c r="H25" s="51">
        <v>124</v>
      </c>
      <c r="I25" s="51">
        <v>36</v>
      </c>
      <c r="J25" s="51">
        <v>10</v>
      </c>
      <c r="K25" s="52" t="s">
        <v>30</v>
      </c>
      <c r="L25" s="52" t="s">
        <v>30</v>
      </c>
      <c r="M25" s="51">
        <v>4</v>
      </c>
      <c r="N25" s="51">
        <v>2</v>
      </c>
      <c r="O25" s="51">
        <v>13</v>
      </c>
      <c r="P25" s="52" t="s">
        <v>30</v>
      </c>
      <c r="Q25" s="51">
        <v>33</v>
      </c>
      <c r="R25" s="52" t="s">
        <v>30</v>
      </c>
      <c r="S25" s="52" t="s">
        <v>30</v>
      </c>
      <c r="T25" s="51">
        <v>19</v>
      </c>
      <c r="U25" s="52" t="s">
        <v>30</v>
      </c>
      <c r="V25" s="39">
        <v>1</v>
      </c>
      <c r="W25" s="26"/>
    </row>
    <row r="26" spans="2:23">
      <c r="B26" s="168" t="s">
        <v>27</v>
      </c>
      <c r="C26" s="169"/>
      <c r="D26" s="40">
        <v>6225</v>
      </c>
      <c r="E26" s="41">
        <v>311</v>
      </c>
      <c r="F26" s="42">
        <v>3086</v>
      </c>
      <c r="G26" s="42">
        <v>824</v>
      </c>
      <c r="H26" s="42">
        <v>648</v>
      </c>
      <c r="I26" s="42">
        <v>189</v>
      </c>
      <c r="J26" s="42">
        <v>84</v>
      </c>
      <c r="K26" s="42">
        <v>18</v>
      </c>
      <c r="L26" s="42">
        <v>50</v>
      </c>
      <c r="M26" s="42">
        <v>91</v>
      </c>
      <c r="N26" s="42">
        <v>62</v>
      </c>
      <c r="O26" s="42">
        <v>264</v>
      </c>
      <c r="P26" s="42">
        <v>84</v>
      </c>
      <c r="Q26" s="42">
        <v>241</v>
      </c>
      <c r="R26" s="42">
        <v>45</v>
      </c>
      <c r="S26" s="42">
        <v>2</v>
      </c>
      <c r="T26" s="42">
        <v>131</v>
      </c>
      <c r="U26" s="42">
        <v>26</v>
      </c>
      <c r="V26" s="43">
        <v>69</v>
      </c>
    </row>
    <row r="27" spans="2:23">
      <c r="B27" s="20"/>
      <c r="C27" s="21" t="s">
        <v>11</v>
      </c>
      <c r="D27" s="22">
        <v>2735</v>
      </c>
      <c r="E27" s="44">
        <v>150</v>
      </c>
      <c r="F27" s="45">
        <v>1212</v>
      </c>
      <c r="G27" s="45">
        <v>250</v>
      </c>
      <c r="H27" s="45">
        <v>216</v>
      </c>
      <c r="I27" s="45">
        <v>130</v>
      </c>
      <c r="J27" s="45">
        <v>63</v>
      </c>
      <c r="K27" s="45">
        <v>18</v>
      </c>
      <c r="L27" s="45">
        <v>49</v>
      </c>
      <c r="M27" s="45">
        <v>60</v>
      </c>
      <c r="N27" s="45">
        <v>61</v>
      </c>
      <c r="O27" s="45">
        <v>119</v>
      </c>
      <c r="P27" s="45">
        <v>68</v>
      </c>
      <c r="Q27" s="45">
        <v>129</v>
      </c>
      <c r="R27" s="45">
        <v>44</v>
      </c>
      <c r="S27" s="45">
        <v>2</v>
      </c>
      <c r="T27" s="45">
        <v>104</v>
      </c>
      <c r="U27" s="45">
        <v>25</v>
      </c>
      <c r="V27" s="25">
        <v>35</v>
      </c>
      <c r="W27" s="26"/>
    </row>
    <row r="28" spans="2:23">
      <c r="B28" s="20"/>
      <c r="C28" s="21" t="s">
        <v>12</v>
      </c>
      <c r="D28" s="27">
        <v>2409</v>
      </c>
      <c r="E28" s="46">
        <v>126</v>
      </c>
      <c r="F28" s="47">
        <v>1175</v>
      </c>
      <c r="G28" s="47">
        <v>457</v>
      </c>
      <c r="H28" s="47">
        <v>334</v>
      </c>
      <c r="I28" s="47">
        <v>25</v>
      </c>
      <c r="J28" s="47">
        <v>10</v>
      </c>
      <c r="K28" s="48" t="s">
        <v>30</v>
      </c>
      <c r="L28" s="48" t="s">
        <v>30</v>
      </c>
      <c r="M28" s="47">
        <v>22</v>
      </c>
      <c r="N28" s="48" t="s">
        <v>30</v>
      </c>
      <c r="O28" s="47">
        <v>127</v>
      </c>
      <c r="P28" s="47">
        <v>13</v>
      </c>
      <c r="Q28" s="47">
        <v>76</v>
      </c>
      <c r="R28" s="48" t="s">
        <v>30</v>
      </c>
      <c r="S28" s="48" t="s">
        <v>30</v>
      </c>
      <c r="T28" s="47">
        <v>11</v>
      </c>
      <c r="U28" s="47">
        <v>1</v>
      </c>
      <c r="V28" s="31">
        <v>32</v>
      </c>
      <c r="W28" s="26"/>
    </row>
    <row r="29" spans="2:23">
      <c r="B29" s="20"/>
      <c r="C29" s="21" t="s">
        <v>13</v>
      </c>
      <c r="D29" s="27">
        <v>20</v>
      </c>
      <c r="E29" s="46">
        <v>1</v>
      </c>
      <c r="F29" s="47">
        <v>2</v>
      </c>
      <c r="G29" s="47">
        <v>9</v>
      </c>
      <c r="H29" s="47">
        <v>1</v>
      </c>
      <c r="I29" s="48" t="s">
        <v>30</v>
      </c>
      <c r="J29" s="47">
        <v>1</v>
      </c>
      <c r="K29" s="48" t="s">
        <v>30</v>
      </c>
      <c r="L29" s="47">
        <v>1</v>
      </c>
      <c r="M29" s="48" t="s">
        <v>30</v>
      </c>
      <c r="N29" s="48" t="s">
        <v>30</v>
      </c>
      <c r="O29" s="47">
        <v>1</v>
      </c>
      <c r="P29" s="48" t="s">
        <v>30</v>
      </c>
      <c r="Q29" s="47">
        <v>3</v>
      </c>
      <c r="R29" s="47">
        <v>1</v>
      </c>
      <c r="S29" s="48" t="s">
        <v>30</v>
      </c>
      <c r="T29" s="48" t="s">
        <v>30</v>
      </c>
      <c r="U29" s="48" t="s">
        <v>30</v>
      </c>
      <c r="V29" s="33" t="s">
        <v>30</v>
      </c>
      <c r="W29" s="26"/>
    </row>
    <row r="30" spans="2:23" ht="14.25" thickBot="1">
      <c r="B30" s="55"/>
      <c r="C30" s="56" t="s">
        <v>14</v>
      </c>
      <c r="D30" s="57">
        <v>1061</v>
      </c>
      <c r="E30" s="58">
        <v>34</v>
      </c>
      <c r="F30" s="59">
        <v>697</v>
      </c>
      <c r="G30" s="59">
        <v>108</v>
      </c>
      <c r="H30" s="59">
        <v>97</v>
      </c>
      <c r="I30" s="59">
        <v>34</v>
      </c>
      <c r="J30" s="59">
        <v>10</v>
      </c>
      <c r="K30" s="60" t="s">
        <v>30</v>
      </c>
      <c r="L30" s="60" t="s">
        <v>30</v>
      </c>
      <c r="M30" s="59">
        <v>9</v>
      </c>
      <c r="N30" s="59">
        <v>1</v>
      </c>
      <c r="O30" s="59">
        <v>17</v>
      </c>
      <c r="P30" s="59">
        <v>3</v>
      </c>
      <c r="Q30" s="59">
        <v>33</v>
      </c>
      <c r="R30" s="60" t="s">
        <v>30</v>
      </c>
      <c r="S30" s="60" t="s">
        <v>30</v>
      </c>
      <c r="T30" s="59">
        <v>16</v>
      </c>
      <c r="U30" s="60" t="s">
        <v>30</v>
      </c>
      <c r="V30" s="61">
        <v>2</v>
      </c>
      <c r="W30" s="26"/>
    </row>
  </sheetData>
  <mergeCells count="6">
    <mergeCell ref="B26:C26"/>
    <mergeCell ref="B5:C5"/>
    <mergeCell ref="B6:C6"/>
    <mergeCell ref="B11:C11"/>
    <mergeCell ref="B16:C16"/>
    <mergeCell ref="B21:C21"/>
  </mergeCells>
  <phoneticPr fontId="2"/>
  <pageMargins left="0.39370078740157483" right="0.43307086614173229" top="0.31496062992125984" bottom="0.23622047244094491" header="0.23622047244094491" footer="0.19685039370078741"/>
  <pageSetup paperSize="9" scale="64" orientation="portrait" r:id="rId1"/>
  <headerFooter>
    <oddFooter>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43"/>
  <sheetViews>
    <sheetView workbookViewId="0">
      <selection activeCell="M2" sqref="M2"/>
    </sheetView>
  </sheetViews>
  <sheetFormatPr defaultColWidth="8.875" defaultRowHeight="13.5"/>
  <cols>
    <col min="1" max="1" width="3.125" style="2" customWidth="1"/>
    <col min="2" max="13" width="9.875" style="2" customWidth="1"/>
    <col min="14" max="16384" width="8.875" style="2"/>
  </cols>
  <sheetData>
    <row r="1" spans="1:22" s="106" customFormat="1" ht="17.25">
      <c r="A1" s="106" t="s">
        <v>137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7.25">
      <c r="B2" s="80" t="s">
        <v>151</v>
      </c>
      <c r="C2" s="81"/>
      <c r="D2" s="81"/>
      <c r="E2" s="81"/>
      <c r="F2" s="81"/>
      <c r="G2" s="81"/>
      <c r="H2" s="81"/>
      <c r="I2" s="81"/>
    </row>
    <row r="3" spans="1:22">
      <c r="B3" s="82" t="s">
        <v>61</v>
      </c>
      <c r="C3" s="83"/>
      <c r="D3" s="81"/>
      <c r="E3" s="81"/>
      <c r="F3" s="81"/>
      <c r="G3" s="81"/>
      <c r="H3" s="81"/>
      <c r="I3" s="81"/>
    </row>
    <row r="4" spans="1:22">
      <c r="B4" s="84" t="s">
        <v>60</v>
      </c>
      <c r="C4" s="81"/>
      <c r="D4" s="81"/>
      <c r="E4" s="81"/>
      <c r="F4" s="81"/>
      <c r="G4" s="81"/>
      <c r="H4" s="81"/>
      <c r="I4" s="81"/>
    </row>
    <row r="5" spans="1:22">
      <c r="B5" s="84"/>
      <c r="C5" s="81"/>
      <c r="D5" s="81"/>
      <c r="E5" s="81"/>
      <c r="F5" s="81"/>
      <c r="G5" s="81"/>
      <c r="H5" s="81"/>
    </row>
    <row r="6" spans="1:22">
      <c r="B6" s="81" t="s">
        <v>59</v>
      </c>
      <c r="C6" s="81"/>
      <c r="D6" s="81"/>
      <c r="E6" s="81"/>
      <c r="F6" s="81"/>
      <c r="G6" s="64"/>
      <c r="M6" s="64"/>
    </row>
    <row r="7" spans="1:22">
      <c r="B7" s="174" t="s">
        <v>47</v>
      </c>
      <c r="C7" s="174" t="s">
        <v>46</v>
      </c>
      <c r="D7" s="174" t="s">
        <v>58</v>
      </c>
      <c r="E7" s="174" t="s">
        <v>57</v>
      </c>
      <c r="F7" s="174" t="s">
        <v>56</v>
      </c>
      <c r="G7" s="174" t="s">
        <v>55</v>
      </c>
      <c r="H7" s="177" t="s">
        <v>54</v>
      </c>
      <c r="I7" s="177" t="s">
        <v>53</v>
      </c>
      <c r="J7" s="176" t="s">
        <v>52</v>
      </c>
      <c r="K7" s="176" t="s">
        <v>51</v>
      </c>
      <c r="L7" s="176" t="s">
        <v>50</v>
      </c>
      <c r="M7" s="176" t="s">
        <v>49</v>
      </c>
    </row>
    <row r="8" spans="1:22">
      <c r="B8" s="174"/>
      <c r="C8" s="174"/>
      <c r="D8" s="174"/>
      <c r="E8" s="174"/>
      <c r="F8" s="174"/>
      <c r="G8" s="174"/>
      <c r="H8" s="177"/>
      <c r="I8" s="177"/>
      <c r="J8" s="176"/>
      <c r="K8" s="176"/>
      <c r="L8" s="176"/>
      <c r="M8" s="176"/>
    </row>
    <row r="9" spans="1:22">
      <c r="B9" s="175" t="s">
        <v>38</v>
      </c>
      <c r="C9" s="85" t="s">
        <v>33</v>
      </c>
      <c r="D9" s="86">
        <v>42259</v>
      </c>
      <c r="E9" s="86">
        <v>23657</v>
      </c>
      <c r="F9" s="86">
        <v>651</v>
      </c>
      <c r="G9" s="86">
        <v>1660</v>
      </c>
      <c r="H9" s="86">
        <v>129</v>
      </c>
      <c r="I9" s="86">
        <v>804</v>
      </c>
      <c r="J9" s="86">
        <v>28</v>
      </c>
      <c r="K9" s="86">
        <v>1138</v>
      </c>
      <c r="L9" s="86">
        <v>1693</v>
      </c>
      <c r="M9" s="86">
        <v>12499</v>
      </c>
    </row>
    <row r="10" spans="1:22">
      <c r="B10" s="175"/>
      <c r="C10" s="87" t="s">
        <v>32</v>
      </c>
      <c r="D10" s="86">
        <v>3731837</v>
      </c>
      <c r="E10" s="86">
        <v>2589177</v>
      </c>
      <c r="F10" s="86">
        <v>143143</v>
      </c>
      <c r="G10" s="86">
        <v>195284</v>
      </c>
      <c r="H10" s="86">
        <v>23498</v>
      </c>
      <c r="I10" s="86">
        <v>75195</v>
      </c>
      <c r="J10" s="86">
        <v>4443</v>
      </c>
      <c r="K10" s="86">
        <v>112178</v>
      </c>
      <c r="L10" s="86">
        <v>57121</v>
      </c>
      <c r="M10" s="86">
        <v>531798</v>
      </c>
    </row>
    <row r="11" spans="1:22">
      <c r="B11" s="175"/>
      <c r="C11" s="88" t="s">
        <v>31</v>
      </c>
      <c r="D11" s="86">
        <v>58124771</v>
      </c>
      <c r="E11" s="86">
        <v>47566173</v>
      </c>
      <c r="F11" s="86">
        <v>3303630</v>
      </c>
      <c r="G11" s="86">
        <v>2433411</v>
      </c>
      <c r="H11" s="86">
        <v>317444</v>
      </c>
      <c r="I11" s="86">
        <v>1779214</v>
      </c>
      <c r="J11" s="86">
        <v>68621</v>
      </c>
      <c r="K11" s="86">
        <v>577892</v>
      </c>
      <c r="L11" s="86">
        <v>99456</v>
      </c>
      <c r="M11" s="86">
        <v>1978930</v>
      </c>
    </row>
    <row r="12" spans="1:22">
      <c r="B12" s="175" t="s">
        <v>37</v>
      </c>
      <c r="C12" s="85" t="s">
        <v>33</v>
      </c>
      <c r="D12" s="86">
        <v>42113</v>
      </c>
      <c r="E12" s="86">
        <v>23661</v>
      </c>
      <c r="F12" s="86">
        <v>652</v>
      </c>
      <c r="G12" s="86">
        <v>1648</v>
      </c>
      <c r="H12" s="86">
        <v>133</v>
      </c>
      <c r="I12" s="86">
        <v>816</v>
      </c>
      <c r="J12" s="86">
        <v>28</v>
      </c>
      <c r="K12" s="86">
        <v>1136</v>
      </c>
      <c r="L12" s="86">
        <v>1666</v>
      </c>
      <c r="M12" s="86">
        <v>12373</v>
      </c>
    </row>
    <row r="13" spans="1:22">
      <c r="B13" s="175"/>
      <c r="C13" s="87" t="s">
        <v>32</v>
      </c>
      <c r="D13" s="86">
        <v>3732639</v>
      </c>
      <c r="E13" s="86">
        <v>2592410</v>
      </c>
      <c r="F13" s="86">
        <v>144316</v>
      </c>
      <c r="G13" s="86">
        <v>193976</v>
      </c>
      <c r="H13" s="86">
        <v>23576</v>
      </c>
      <c r="I13" s="86">
        <v>77506</v>
      </c>
      <c r="J13" s="86">
        <v>4443</v>
      </c>
      <c r="K13" s="86">
        <v>113097</v>
      </c>
      <c r="L13" s="86">
        <v>56380</v>
      </c>
      <c r="M13" s="86">
        <v>526935</v>
      </c>
    </row>
    <row r="14" spans="1:22">
      <c r="B14" s="175"/>
      <c r="C14" s="88" t="s">
        <v>31</v>
      </c>
      <c r="D14" s="86">
        <v>55569765</v>
      </c>
      <c r="E14" s="86">
        <v>45333857</v>
      </c>
      <c r="F14" s="86">
        <v>3192402</v>
      </c>
      <c r="G14" s="86">
        <v>2299065</v>
      </c>
      <c r="H14" s="86">
        <v>306000</v>
      </c>
      <c r="I14" s="86">
        <v>1798645</v>
      </c>
      <c r="J14" s="86">
        <v>64844</v>
      </c>
      <c r="K14" s="86">
        <v>587981</v>
      </c>
      <c r="L14" s="86">
        <v>98274</v>
      </c>
      <c r="M14" s="86">
        <v>1888697</v>
      </c>
    </row>
    <row r="15" spans="1:22">
      <c r="B15" s="175" t="s">
        <v>155</v>
      </c>
      <c r="C15" s="85" t="s">
        <v>33</v>
      </c>
      <c r="D15" s="86">
        <v>42008</v>
      </c>
      <c r="E15" s="86">
        <v>23663</v>
      </c>
      <c r="F15" s="86">
        <v>656</v>
      </c>
      <c r="G15" s="86">
        <v>1639</v>
      </c>
      <c r="H15" s="86">
        <v>133</v>
      </c>
      <c r="I15" s="86">
        <v>822</v>
      </c>
      <c r="J15" s="86">
        <v>28</v>
      </c>
      <c r="K15" s="86">
        <v>1138</v>
      </c>
      <c r="L15" s="86">
        <v>1658</v>
      </c>
      <c r="M15" s="86">
        <v>12271</v>
      </c>
    </row>
    <row r="16" spans="1:22">
      <c r="B16" s="175"/>
      <c r="C16" s="87" t="s">
        <v>32</v>
      </c>
      <c r="D16" s="86">
        <v>3739633</v>
      </c>
      <c r="E16" s="86">
        <v>2598837</v>
      </c>
      <c r="F16" s="86">
        <v>147716</v>
      </c>
      <c r="G16" s="86">
        <v>193243</v>
      </c>
      <c r="H16" s="86">
        <v>23576</v>
      </c>
      <c r="I16" s="86">
        <v>78648</v>
      </c>
      <c r="J16" s="86">
        <v>5103</v>
      </c>
      <c r="K16" s="86">
        <v>112832</v>
      </c>
      <c r="L16" s="86">
        <v>55885</v>
      </c>
      <c r="M16" s="86">
        <v>523793</v>
      </c>
    </row>
    <row r="17" spans="2:17">
      <c r="B17" s="175"/>
      <c r="C17" s="88" t="s">
        <v>31</v>
      </c>
      <c r="D17" s="86">
        <v>57378736</v>
      </c>
      <c r="E17" s="86">
        <v>46716807</v>
      </c>
      <c r="F17" s="86">
        <v>3405792</v>
      </c>
      <c r="G17" s="86">
        <v>2328034</v>
      </c>
      <c r="H17" s="86">
        <v>306000</v>
      </c>
      <c r="I17" s="86">
        <v>1878691</v>
      </c>
      <c r="J17" s="86">
        <v>106239</v>
      </c>
      <c r="K17" s="86">
        <v>625680</v>
      </c>
      <c r="L17" s="86">
        <v>97565</v>
      </c>
      <c r="M17" s="86">
        <v>1913928</v>
      </c>
    </row>
    <row r="18" spans="2:17">
      <c r="B18" s="175" t="s">
        <v>35</v>
      </c>
      <c r="C18" s="85" t="s">
        <v>33</v>
      </c>
      <c r="D18" s="86">
        <v>41902</v>
      </c>
      <c r="E18" s="86">
        <v>23699</v>
      </c>
      <c r="F18" s="86">
        <v>664</v>
      </c>
      <c r="G18" s="86">
        <v>1628</v>
      </c>
      <c r="H18" s="86">
        <v>131</v>
      </c>
      <c r="I18" s="86">
        <v>823</v>
      </c>
      <c r="J18" s="86">
        <v>29</v>
      </c>
      <c r="K18" s="86">
        <v>1136</v>
      </c>
      <c r="L18" s="86">
        <v>1646</v>
      </c>
      <c r="M18" s="86">
        <v>12146</v>
      </c>
    </row>
    <row r="19" spans="2:17">
      <c r="B19" s="175"/>
      <c r="C19" s="87" t="s">
        <v>32</v>
      </c>
      <c r="D19" s="86">
        <v>3746906</v>
      </c>
      <c r="E19" s="86">
        <v>2608834</v>
      </c>
      <c r="F19" s="86">
        <v>151518</v>
      </c>
      <c r="G19" s="86">
        <v>191883</v>
      </c>
      <c r="H19" s="86">
        <v>22973</v>
      </c>
      <c r="I19" s="86">
        <v>78362</v>
      </c>
      <c r="J19" s="86">
        <v>6501</v>
      </c>
      <c r="K19" s="86">
        <v>112431</v>
      </c>
      <c r="L19" s="86">
        <v>55553</v>
      </c>
      <c r="M19" s="86">
        <v>518851</v>
      </c>
    </row>
    <row r="20" spans="2:17">
      <c r="B20" s="175"/>
      <c r="C20" s="88" t="s">
        <v>31</v>
      </c>
      <c r="D20" s="86">
        <v>59348937</v>
      </c>
      <c r="E20" s="86">
        <v>48229914</v>
      </c>
      <c r="F20" s="86">
        <v>3662173</v>
      </c>
      <c r="G20" s="86">
        <v>2335524</v>
      </c>
      <c r="H20" s="86">
        <v>302079</v>
      </c>
      <c r="I20" s="86">
        <v>1936001</v>
      </c>
      <c r="J20" s="86">
        <v>207481</v>
      </c>
      <c r="K20" s="86">
        <v>665067</v>
      </c>
      <c r="L20" s="86">
        <v>97054</v>
      </c>
      <c r="M20" s="86">
        <v>1913644</v>
      </c>
    </row>
    <row r="21" spans="2:17">
      <c r="B21" s="175" t="s">
        <v>34</v>
      </c>
      <c r="C21" s="85" t="s">
        <v>33</v>
      </c>
      <c r="D21" s="86">
        <v>41750</v>
      </c>
      <c r="E21" s="86">
        <v>23727</v>
      </c>
      <c r="F21" s="86">
        <v>665</v>
      </c>
      <c r="G21" s="86">
        <v>1624</v>
      </c>
      <c r="H21" s="86">
        <v>122</v>
      </c>
      <c r="I21" s="86">
        <v>817</v>
      </c>
      <c r="J21" s="86">
        <v>30</v>
      </c>
      <c r="K21" s="86">
        <v>1122</v>
      </c>
      <c r="L21" s="86">
        <v>1630</v>
      </c>
      <c r="M21" s="86">
        <v>12013</v>
      </c>
    </row>
    <row r="22" spans="2:17">
      <c r="B22" s="175"/>
      <c r="C22" s="87" t="s">
        <v>32</v>
      </c>
      <c r="D22" s="86">
        <v>3747552</v>
      </c>
      <c r="E22" s="86">
        <v>2616158</v>
      </c>
      <c r="F22" s="86">
        <v>154346</v>
      </c>
      <c r="G22" s="86">
        <v>191576</v>
      </c>
      <c r="H22" s="86">
        <v>21847</v>
      </c>
      <c r="I22" s="86">
        <v>78092</v>
      </c>
      <c r="J22" s="86">
        <v>6773</v>
      </c>
      <c r="K22" s="86">
        <v>110023</v>
      </c>
      <c r="L22" s="86">
        <v>55044</v>
      </c>
      <c r="M22" s="86">
        <v>513693</v>
      </c>
    </row>
    <row r="23" spans="2:17">
      <c r="B23" s="175"/>
      <c r="C23" s="88" t="s">
        <v>31</v>
      </c>
      <c r="D23" s="86">
        <v>57185668</v>
      </c>
      <c r="E23" s="86">
        <v>46366596</v>
      </c>
      <c r="F23" s="86">
        <v>3678896</v>
      </c>
      <c r="G23" s="86">
        <v>2284095</v>
      </c>
      <c r="H23" s="86">
        <v>277797</v>
      </c>
      <c r="I23" s="86">
        <v>1807449</v>
      </c>
      <c r="J23" s="86">
        <v>214503</v>
      </c>
      <c r="K23" s="86">
        <v>634678</v>
      </c>
      <c r="L23" s="86">
        <v>96337</v>
      </c>
      <c r="M23" s="86">
        <v>1825317</v>
      </c>
    </row>
    <row r="24" spans="2:17" ht="14.25" customHeight="1">
      <c r="B24" s="89"/>
      <c r="C24" s="90"/>
      <c r="D24" s="91"/>
      <c r="E24" s="91"/>
      <c r="F24" s="91"/>
      <c r="G24" s="91"/>
    </row>
    <row r="25" spans="2:17" ht="14.25" customHeight="1">
      <c r="B25" s="92" t="s">
        <v>48</v>
      </c>
      <c r="C25" s="92"/>
      <c r="D25" s="92"/>
      <c r="E25" s="92"/>
      <c r="F25" s="92"/>
      <c r="G25" s="92"/>
      <c r="H25" s="92"/>
      <c r="I25" s="92"/>
      <c r="J25" s="92"/>
      <c r="K25" s="93"/>
      <c r="L25" s="94"/>
      <c r="M25" s="94"/>
      <c r="N25" s="66"/>
      <c r="O25" s="66"/>
      <c r="Q25" s="93"/>
    </row>
    <row r="26" spans="2:17">
      <c r="B26" s="174" t="s">
        <v>47</v>
      </c>
      <c r="C26" s="174" t="s">
        <v>46</v>
      </c>
      <c r="D26" s="193" t="s">
        <v>45</v>
      </c>
      <c r="E26" s="194"/>
      <c r="F26" s="194"/>
      <c r="G26" s="195"/>
      <c r="H26" s="193" t="s">
        <v>44</v>
      </c>
      <c r="I26" s="194"/>
      <c r="J26" s="194"/>
      <c r="K26" s="195"/>
    </row>
    <row r="27" spans="2:17" ht="24">
      <c r="B27" s="174"/>
      <c r="C27" s="174"/>
      <c r="D27" s="95" t="s">
        <v>42</v>
      </c>
      <c r="E27" s="96" t="s">
        <v>41</v>
      </c>
      <c r="F27" s="95" t="s">
        <v>43</v>
      </c>
      <c r="G27" s="95" t="s">
        <v>39</v>
      </c>
      <c r="H27" s="95" t="s">
        <v>42</v>
      </c>
      <c r="I27" s="95" t="s">
        <v>41</v>
      </c>
      <c r="J27" s="95" t="s">
        <v>40</v>
      </c>
      <c r="K27" s="95" t="s">
        <v>39</v>
      </c>
    </row>
    <row r="28" spans="2:17">
      <c r="B28" s="175" t="s">
        <v>38</v>
      </c>
      <c r="C28" s="85" t="s">
        <v>33</v>
      </c>
      <c r="D28" s="97">
        <v>89</v>
      </c>
      <c r="E28" s="97">
        <v>313</v>
      </c>
      <c r="F28" s="86">
        <v>1291</v>
      </c>
      <c r="G28" s="86">
        <v>81</v>
      </c>
      <c r="H28" s="86">
        <v>65</v>
      </c>
      <c r="I28" s="86">
        <v>389</v>
      </c>
      <c r="J28" s="86">
        <v>4150</v>
      </c>
      <c r="K28" s="86">
        <v>617</v>
      </c>
    </row>
    <row r="29" spans="2:17">
      <c r="B29" s="175"/>
      <c r="C29" s="87" t="s">
        <v>32</v>
      </c>
      <c r="D29" s="97">
        <v>10082</v>
      </c>
      <c r="E29" s="97">
        <v>141298</v>
      </c>
      <c r="F29" s="86">
        <v>231494</v>
      </c>
      <c r="G29" s="86">
        <v>5246</v>
      </c>
      <c r="H29" s="86">
        <v>102581</v>
      </c>
      <c r="I29" s="86">
        <v>216143</v>
      </c>
      <c r="J29" s="86">
        <v>1146918</v>
      </c>
      <c r="K29" s="86">
        <v>23391</v>
      </c>
    </row>
    <row r="30" spans="2:17">
      <c r="B30" s="175"/>
      <c r="C30" s="88" t="s">
        <v>31</v>
      </c>
      <c r="D30" s="97">
        <v>789707</v>
      </c>
      <c r="E30" s="97">
        <v>8438431</v>
      </c>
      <c r="F30" s="86">
        <v>7945333</v>
      </c>
      <c r="G30" s="86">
        <v>75790</v>
      </c>
      <c r="H30" s="86">
        <v>5304517</v>
      </c>
      <c r="I30" s="86">
        <v>12639318</v>
      </c>
      <c r="J30" s="86">
        <v>32878872</v>
      </c>
      <c r="K30" s="86">
        <v>300532</v>
      </c>
    </row>
    <row r="31" spans="2:17">
      <c r="B31" s="175" t="s">
        <v>37</v>
      </c>
      <c r="C31" s="85" t="s">
        <v>33</v>
      </c>
      <c r="D31" s="97">
        <v>89</v>
      </c>
      <c r="E31" s="97">
        <v>311</v>
      </c>
      <c r="F31" s="86">
        <v>1324</v>
      </c>
      <c r="G31" s="86">
        <v>77</v>
      </c>
      <c r="H31" s="86">
        <f>156-D31</f>
        <v>67</v>
      </c>
      <c r="I31" s="86">
        <f>698-E31</f>
        <v>387</v>
      </c>
      <c r="J31" s="86">
        <f>5458-F31</f>
        <v>4134</v>
      </c>
      <c r="K31" s="86">
        <f>690-G31</f>
        <v>613</v>
      </c>
    </row>
    <row r="32" spans="2:17">
      <c r="B32" s="175"/>
      <c r="C32" s="87" t="s">
        <v>32</v>
      </c>
      <c r="D32" s="97">
        <v>10083</v>
      </c>
      <c r="E32" s="97">
        <v>141120</v>
      </c>
      <c r="F32" s="86">
        <v>232156</v>
      </c>
      <c r="G32" s="86">
        <v>5115</v>
      </c>
      <c r="H32" s="86">
        <f>112832-D32</f>
        <v>102749</v>
      </c>
      <c r="I32" s="86">
        <f>350689-E32</f>
        <v>209569</v>
      </c>
      <c r="J32" s="86">
        <f>1371969-F32</f>
        <v>1139813</v>
      </c>
      <c r="K32" s="86">
        <f>28344-G32</f>
        <v>23229</v>
      </c>
    </row>
    <row r="33" spans="2:11">
      <c r="B33" s="175"/>
      <c r="C33" s="88" t="s">
        <v>31</v>
      </c>
      <c r="D33" s="97">
        <v>789505</v>
      </c>
      <c r="E33" s="97">
        <v>8401900</v>
      </c>
      <c r="F33" s="86">
        <v>7589443</v>
      </c>
      <c r="G33" s="86">
        <v>72290</v>
      </c>
      <c r="H33" s="86">
        <f>5851013-D33</f>
        <v>5061508</v>
      </c>
      <c r="I33" s="86">
        <f>20700705-E33</f>
        <v>12298805</v>
      </c>
      <c r="J33" s="86">
        <v>31741533</v>
      </c>
      <c r="K33" s="86">
        <f>359785-G33</f>
        <v>287495</v>
      </c>
    </row>
    <row r="34" spans="2:11">
      <c r="B34" s="175" t="s">
        <v>155</v>
      </c>
      <c r="C34" s="85" t="s">
        <v>33</v>
      </c>
      <c r="D34" s="97">
        <v>91</v>
      </c>
      <c r="E34" s="97">
        <v>318</v>
      </c>
      <c r="F34" s="86">
        <v>1320</v>
      </c>
      <c r="G34" s="86">
        <v>79</v>
      </c>
      <c r="H34" s="86">
        <f>158-D34</f>
        <v>67</v>
      </c>
      <c r="I34" s="86">
        <f>704-E34</f>
        <v>386</v>
      </c>
      <c r="J34" s="86">
        <f>5462-F34</f>
        <v>4142</v>
      </c>
      <c r="K34" s="86">
        <f>681-G34</f>
        <v>602</v>
      </c>
    </row>
    <row r="35" spans="2:11">
      <c r="B35" s="175"/>
      <c r="C35" s="87" t="s">
        <v>32</v>
      </c>
      <c r="D35" s="97">
        <v>10103</v>
      </c>
      <c r="E35" s="97">
        <v>142340</v>
      </c>
      <c r="F35" s="86">
        <v>233746</v>
      </c>
      <c r="G35" s="86">
        <v>5124</v>
      </c>
      <c r="H35" s="86">
        <f>112589-D35</f>
        <v>102486</v>
      </c>
      <c r="I35" s="86">
        <f>350036-E35</f>
        <v>207696</v>
      </c>
      <c r="J35" s="86">
        <f>1370590-F35</f>
        <v>1136844</v>
      </c>
      <c r="K35" s="86">
        <f>28021-G35</f>
        <v>22897</v>
      </c>
    </row>
    <row r="36" spans="2:11">
      <c r="B36" s="175"/>
      <c r="C36" s="88" t="s">
        <v>31</v>
      </c>
      <c r="D36" s="97">
        <v>775577</v>
      </c>
      <c r="E36" s="97">
        <v>8285064</v>
      </c>
      <c r="F36" s="86">
        <v>7581284</v>
      </c>
      <c r="G36" s="86">
        <v>71015</v>
      </c>
      <c r="H36" s="86">
        <f>5788708-D36</f>
        <v>5013131</v>
      </c>
      <c r="I36" s="86">
        <f>20419997-E36</f>
        <v>12134933</v>
      </c>
      <c r="J36" s="86">
        <f>40394639-F36</f>
        <v>32813355</v>
      </c>
      <c r="K36" s="86">
        <f>354399-G36</f>
        <v>283384</v>
      </c>
    </row>
    <row r="37" spans="2:11">
      <c r="B37" s="175" t="s">
        <v>35</v>
      </c>
      <c r="C37" s="85" t="s">
        <v>33</v>
      </c>
      <c r="D37" s="97">
        <v>91</v>
      </c>
      <c r="E37" s="97">
        <v>320</v>
      </c>
      <c r="F37" s="86">
        <v>1322</v>
      </c>
      <c r="G37" s="86">
        <v>79</v>
      </c>
      <c r="H37" s="86">
        <f>157-D37</f>
        <v>66</v>
      </c>
      <c r="I37" s="86">
        <f>707-E37</f>
        <v>387</v>
      </c>
      <c r="J37" s="86">
        <f>5453-F37</f>
        <v>4131</v>
      </c>
      <c r="K37" s="86">
        <f>677-G37</f>
        <v>598</v>
      </c>
    </row>
    <row r="38" spans="2:11">
      <c r="B38" s="175"/>
      <c r="C38" s="87" t="s">
        <v>32</v>
      </c>
      <c r="D38" s="97">
        <v>10085</v>
      </c>
      <c r="E38" s="97">
        <v>142065</v>
      </c>
      <c r="F38" s="86">
        <v>233494</v>
      </c>
      <c r="G38" s="86">
        <v>5110</v>
      </c>
      <c r="H38" s="86">
        <f>110245-D38</f>
        <v>100160</v>
      </c>
      <c r="I38" s="86">
        <f>349477-E38</f>
        <v>207412</v>
      </c>
      <c r="J38" s="86">
        <f>1375701-F38</f>
        <v>1142207</v>
      </c>
      <c r="K38" s="86">
        <f>27867-G38</f>
        <v>22757</v>
      </c>
    </row>
    <row r="39" spans="2:11">
      <c r="B39" s="175"/>
      <c r="C39" s="88" t="s">
        <v>31</v>
      </c>
      <c r="D39" s="97">
        <v>789552</v>
      </c>
      <c r="E39" s="97">
        <v>8526730</v>
      </c>
      <c r="F39" s="86">
        <v>7764324</v>
      </c>
      <c r="G39" s="86">
        <v>72265</v>
      </c>
      <c r="H39" s="86">
        <f>5751690-D39</f>
        <v>4962138</v>
      </c>
      <c r="I39" s="86">
        <f>21040431-E39</f>
        <v>12513701</v>
      </c>
      <c r="J39" s="86">
        <f>40822387-F39</f>
        <v>33058063</v>
      </c>
      <c r="K39" s="86">
        <f>355860-G39</f>
        <v>283595</v>
      </c>
    </row>
    <row r="40" spans="2:11">
      <c r="B40" s="175" t="s">
        <v>34</v>
      </c>
      <c r="C40" s="85" t="s">
        <v>33</v>
      </c>
      <c r="D40" s="97">
        <v>92</v>
      </c>
      <c r="E40" s="97">
        <v>320</v>
      </c>
      <c r="F40" s="86">
        <v>1331</v>
      </c>
      <c r="G40" s="86">
        <v>78</v>
      </c>
      <c r="H40" s="86">
        <f>159-D40</f>
        <v>67</v>
      </c>
      <c r="I40" s="86">
        <f>712-E40</f>
        <v>392</v>
      </c>
      <c r="J40" s="86">
        <f>5478-F40</f>
        <v>4147</v>
      </c>
      <c r="K40" s="86">
        <f>678-G40</f>
        <v>600</v>
      </c>
    </row>
    <row r="41" spans="2:11">
      <c r="B41" s="175"/>
      <c r="C41" s="87" t="s">
        <v>32</v>
      </c>
      <c r="D41" s="97">
        <v>10679</v>
      </c>
      <c r="E41" s="97">
        <v>142017</v>
      </c>
      <c r="F41" s="86">
        <v>234187</v>
      </c>
      <c r="G41" s="86">
        <v>5105</v>
      </c>
      <c r="H41" s="86">
        <f>104046-D41</f>
        <v>93367</v>
      </c>
      <c r="I41" s="86">
        <f>349271-E41</f>
        <v>207254</v>
      </c>
      <c r="J41" s="86">
        <f>1379108-F41</f>
        <v>1144921</v>
      </c>
      <c r="K41" s="86">
        <f>27842-G41</f>
        <v>22737</v>
      </c>
    </row>
    <row r="42" spans="2:11">
      <c r="B42" s="175"/>
      <c r="C42" s="88" t="s">
        <v>31</v>
      </c>
      <c r="D42" s="97">
        <v>803550</v>
      </c>
      <c r="E42" s="97">
        <v>8491338</v>
      </c>
      <c r="F42" s="86">
        <v>7493788</v>
      </c>
      <c r="G42" s="86">
        <v>69820</v>
      </c>
      <c r="H42" s="86">
        <f>5343687-D42</f>
        <v>4540137</v>
      </c>
      <c r="I42" s="86">
        <f>20747061-E42</f>
        <v>12255723</v>
      </c>
      <c r="J42" s="86">
        <f>39246523-F42</f>
        <v>31752735</v>
      </c>
      <c r="K42" s="86">
        <f>343865-G42</f>
        <v>274045</v>
      </c>
    </row>
    <row r="43" spans="2:11">
      <c r="B43" s="98"/>
      <c r="C43" s="99"/>
      <c r="D43" s="99"/>
      <c r="E43" s="99"/>
      <c r="F43" s="100"/>
      <c r="G43" s="100"/>
      <c r="H43" s="100"/>
      <c r="I43" s="100"/>
      <c r="J43" s="100"/>
      <c r="K43" s="6"/>
    </row>
  </sheetData>
  <mergeCells count="26">
    <mergeCell ref="D26:G26"/>
    <mergeCell ref="H26:K26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L7:L8"/>
    <mergeCell ref="K7:K8"/>
    <mergeCell ref="B40:B42"/>
    <mergeCell ref="B9:B11"/>
    <mergeCell ref="B12:B14"/>
    <mergeCell ref="B15:B17"/>
    <mergeCell ref="B18:B20"/>
    <mergeCell ref="B21:B23"/>
    <mergeCell ref="B26:B27"/>
    <mergeCell ref="C26:C27"/>
    <mergeCell ref="B28:B30"/>
    <mergeCell ref="B31:B33"/>
    <mergeCell ref="B34:B36"/>
    <mergeCell ref="B37:B39"/>
  </mergeCells>
  <phoneticPr fontId="2"/>
  <pageMargins left="0.39370078740157483" right="0.43307086614173229" top="0.31496062992125984" bottom="0.23622047244094491" header="0.23622047244094491" footer="0.19685039370078741"/>
  <pageSetup paperSize="9" scale="79" orientation="portrait" r:id="rId1"/>
  <headerFooter>
    <oddFooter>&amp;C&amp;F /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44"/>
  <sheetViews>
    <sheetView view="pageBreakPreview" zoomScale="90" zoomScaleNormal="110" zoomScaleSheetLayoutView="90" workbookViewId="0">
      <selection activeCell="L2" sqref="L2"/>
    </sheetView>
  </sheetViews>
  <sheetFormatPr defaultColWidth="8.875" defaultRowHeight="13.5"/>
  <cols>
    <col min="1" max="1" width="3" style="111" customWidth="1"/>
    <col min="2" max="2" width="8.875" style="111"/>
    <col min="3" max="16" width="11.75" style="111" customWidth="1"/>
    <col min="17" max="26" width="8.25" style="111" customWidth="1"/>
    <col min="27" max="16384" width="8.875" style="111"/>
  </cols>
  <sheetData>
    <row r="1" spans="1:22" s="109" customFormat="1" ht="17.25">
      <c r="A1" s="109" t="s">
        <v>137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17.25">
      <c r="B2" s="112" t="s">
        <v>152</v>
      </c>
      <c r="C2" s="113"/>
      <c r="D2" s="113"/>
      <c r="E2" s="113"/>
      <c r="F2" s="113"/>
    </row>
    <row r="3" spans="1:22">
      <c r="B3" s="114" t="s">
        <v>113</v>
      </c>
      <c r="C3" s="113"/>
      <c r="D3" s="113"/>
      <c r="E3" s="113"/>
      <c r="F3" s="113"/>
    </row>
    <row r="4" spans="1:22">
      <c r="B4" s="115"/>
      <c r="C4" s="113"/>
      <c r="D4" s="113"/>
      <c r="E4" s="113"/>
      <c r="F4" s="113"/>
    </row>
    <row r="5" spans="1:22">
      <c r="B5" s="116" t="s">
        <v>112</v>
      </c>
      <c r="C5" s="113"/>
      <c r="D5" s="113"/>
      <c r="E5" s="113"/>
      <c r="F5" s="117"/>
    </row>
    <row r="6" spans="1:22" ht="14.25" thickBot="1">
      <c r="B6" s="115" t="s">
        <v>60</v>
      </c>
      <c r="C6" s="113"/>
      <c r="D6" s="113"/>
      <c r="E6" s="113"/>
      <c r="F6" s="113"/>
    </row>
    <row r="7" spans="1:22">
      <c r="B7" s="181" t="s">
        <v>94</v>
      </c>
      <c r="C7" s="118" t="s">
        <v>91</v>
      </c>
      <c r="D7" s="118" t="s">
        <v>91</v>
      </c>
      <c r="E7" s="118" t="s">
        <v>91</v>
      </c>
      <c r="F7" s="118" t="s">
        <v>91</v>
      </c>
      <c r="G7" s="118" t="s">
        <v>111</v>
      </c>
      <c r="H7" s="118" t="s">
        <v>111</v>
      </c>
      <c r="I7" s="118" t="s">
        <v>111</v>
      </c>
      <c r="J7" s="119" t="s">
        <v>91</v>
      </c>
      <c r="K7" s="118" t="s">
        <v>91</v>
      </c>
      <c r="L7" s="120" t="s">
        <v>111</v>
      </c>
    </row>
    <row r="8" spans="1:22" ht="21">
      <c r="B8" s="182"/>
      <c r="C8" s="121" t="s">
        <v>110</v>
      </c>
      <c r="D8" s="121" t="s">
        <v>109</v>
      </c>
      <c r="E8" s="121" t="s">
        <v>108</v>
      </c>
      <c r="F8" s="121" t="s">
        <v>107</v>
      </c>
      <c r="G8" s="121" t="s">
        <v>106</v>
      </c>
      <c r="H8" s="121" t="s">
        <v>114</v>
      </c>
      <c r="I8" s="121" t="s">
        <v>105</v>
      </c>
      <c r="J8" s="121" t="s">
        <v>104</v>
      </c>
      <c r="K8" s="121" t="s">
        <v>103</v>
      </c>
      <c r="L8" s="122" t="s">
        <v>102</v>
      </c>
    </row>
    <row r="9" spans="1:22" ht="15.75" customHeight="1">
      <c r="B9" s="123" t="s">
        <v>38</v>
      </c>
      <c r="C9" s="124" t="s">
        <v>138</v>
      </c>
      <c r="D9" s="125">
        <v>32900</v>
      </c>
      <c r="E9" s="125">
        <v>26700</v>
      </c>
      <c r="F9" s="125">
        <v>40700</v>
      </c>
      <c r="G9" s="125">
        <v>71100</v>
      </c>
      <c r="H9" s="125">
        <v>42000</v>
      </c>
      <c r="I9" s="125">
        <v>54300</v>
      </c>
      <c r="J9" s="125">
        <v>38500</v>
      </c>
      <c r="K9" s="125">
        <v>46800</v>
      </c>
      <c r="L9" s="126">
        <v>57800</v>
      </c>
    </row>
    <row r="10" spans="1:22" ht="15.75" customHeight="1">
      <c r="B10" s="123" t="s">
        <v>37</v>
      </c>
      <c r="C10" s="124" t="s">
        <v>139</v>
      </c>
      <c r="D10" s="125">
        <v>32600</v>
      </c>
      <c r="E10" s="125">
        <v>26500</v>
      </c>
      <c r="F10" s="125">
        <v>40300</v>
      </c>
      <c r="G10" s="125">
        <v>69900</v>
      </c>
      <c r="H10" s="125">
        <v>41200</v>
      </c>
      <c r="I10" s="125">
        <v>54300</v>
      </c>
      <c r="J10" s="125">
        <v>38300</v>
      </c>
      <c r="K10" s="125">
        <v>46600</v>
      </c>
      <c r="L10" s="126">
        <v>57800</v>
      </c>
    </row>
    <row r="11" spans="1:22" ht="15.75" customHeight="1">
      <c r="B11" s="123" t="s">
        <v>155</v>
      </c>
      <c r="C11" s="124" t="s">
        <v>138</v>
      </c>
      <c r="D11" s="125">
        <v>31000</v>
      </c>
      <c r="E11" s="125">
        <v>26500</v>
      </c>
      <c r="F11" s="125">
        <v>40000</v>
      </c>
      <c r="G11" s="125">
        <v>69000</v>
      </c>
      <c r="H11" s="125">
        <v>40700</v>
      </c>
      <c r="I11" s="125">
        <v>54300</v>
      </c>
      <c r="J11" s="125">
        <v>38100</v>
      </c>
      <c r="K11" s="125">
        <v>46500</v>
      </c>
      <c r="L11" s="126">
        <v>57800</v>
      </c>
    </row>
    <row r="12" spans="1:22" ht="15.75" customHeight="1">
      <c r="B12" s="123" t="s">
        <v>35</v>
      </c>
      <c r="C12" s="124" t="s">
        <v>138</v>
      </c>
      <c r="D12" s="125">
        <v>30000</v>
      </c>
      <c r="E12" s="125">
        <v>26500</v>
      </c>
      <c r="F12" s="125">
        <v>39700</v>
      </c>
      <c r="G12" s="125">
        <v>68400</v>
      </c>
      <c r="H12" s="125">
        <v>40300</v>
      </c>
      <c r="I12" s="125">
        <v>54000</v>
      </c>
      <c r="J12" s="125">
        <v>38000</v>
      </c>
      <c r="K12" s="125">
        <v>46500</v>
      </c>
      <c r="L12" s="126">
        <v>58100</v>
      </c>
    </row>
    <row r="13" spans="1:22" ht="15.75" customHeight="1">
      <c r="B13" s="123" t="s">
        <v>34</v>
      </c>
      <c r="C13" s="124" t="s">
        <v>140</v>
      </c>
      <c r="D13" s="125">
        <v>29500</v>
      </c>
      <c r="E13" s="125">
        <v>26400</v>
      </c>
      <c r="F13" s="125">
        <v>38800</v>
      </c>
      <c r="G13" s="125">
        <v>67000</v>
      </c>
      <c r="H13" s="125">
        <v>39800</v>
      </c>
      <c r="I13" s="125">
        <v>53600</v>
      </c>
      <c r="J13" s="125">
        <v>37700</v>
      </c>
      <c r="K13" s="125">
        <v>46400</v>
      </c>
      <c r="L13" s="126">
        <v>58000</v>
      </c>
    </row>
    <row r="14" spans="1:22" ht="15.75" customHeight="1" thickBot="1">
      <c r="B14" s="127" t="s">
        <v>62</v>
      </c>
      <c r="C14" s="128" t="s">
        <v>140</v>
      </c>
      <c r="D14" s="129">
        <v>29300</v>
      </c>
      <c r="E14" s="129">
        <v>26300</v>
      </c>
      <c r="F14" s="129">
        <v>38600</v>
      </c>
      <c r="G14" s="129">
        <v>65900</v>
      </c>
      <c r="H14" s="129">
        <v>39400</v>
      </c>
      <c r="I14" s="129">
        <v>53200</v>
      </c>
      <c r="J14" s="129">
        <v>37500</v>
      </c>
      <c r="K14" s="129">
        <v>46300</v>
      </c>
      <c r="L14" s="130">
        <v>58000</v>
      </c>
    </row>
    <row r="15" spans="1:22">
      <c r="C15" s="131"/>
      <c r="D15" s="131"/>
      <c r="E15" s="131"/>
      <c r="F15" s="131"/>
    </row>
    <row r="16" spans="1:22">
      <c r="B16" s="116" t="s">
        <v>101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2:16" ht="14.25" thickBot="1">
      <c r="B17" s="115" t="s">
        <v>60</v>
      </c>
      <c r="C17" s="113"/>
      <c r="D17" s="113"/>
      <c r="E17" s="113"/>
      <c r="F17" s="113"/>
    </row>
    <row r="18" spans="2:16">
      <c r="B18" s="181" t="s">
        <v>94</v>
      </c>
      <c r="C18" s="178" t="s">
        <v>100</v>
      </c>
      <c r="D18" s="179"/>
      <c r="E18" s="183"/>
      <c r="F18" s="178" t="s">
        <v>99</v>
      </c>
      <c r="G18" s="179"/>
      <c r="H18" s="183"/>
      <c r="I18" s="178" t="s">
        <v>2</v>
      </c>
      <c r="J18" s="179"/>
      <c r="K18" s="180"/>
    </row>
    <row r="19" spans="2:16">
      <c r="B19" s="182"/>
      <c r="C19" s="134" t="s">
        <v>98</v>
      </c>
      <c r="D19" s="134" t="s">
        <v>97</v>
      </c>
      <c r="E19" s="134" t="s">
        <v>96</v>
      </c>
      <c r="F19" s="134" t="s">
        <v>98</v>
      </c>
      <c r="G19" s="134" t="s">
        <v>97</v>
      </c>
      <c r="H19" s="134" t="s">
        <v>96</v>
      </c>
      <c r="I19" s="134" t="s">
        <v>98</v>
      </c>
      <c r="J19" s="134" t="s">
        <v>97</v>
      </c>
      <c r="K19" s="135" t="s">
        <v>96</v>
      </c>
    </row>
    <row r="20" spans="2:16" ht="15.75" customHeight="1">
      <c r="B20" s="123" t="s">
        <v>38</v>
      </c>
      <c r="C20" s="136">
        <v>0.4</v>
      </c>
      <c r="D20" s="136">
        <v>0</v>
      </c>
      <c r="E20" s="136">
        <v>1.4</v>
      </c>
      <c r="F20" s="136">
        <v>-0.4</v>
      </c>
      <c r="G20" s="136">
        <v>-0.3</v>
      </c>
      <c r="H20" s="136">
        <v>-0.5</v>
      </c>
      <c r="I20" s="136">
        <v>-1.1000000000000001</v>
      </c>
      <c r="J20" s="136">
        <v>-0.8</v>
      </c>
      <c r="K20" s="137">
        <v>-1.4</v>
      </c>
    </row>
    <row r="21" spans="2:16" ht="15.75" customHeight="1">
      <c r="B21" s="123" t="s">
        <v>37</v>
      </c>
      <c r="C21" s="136">
        <v>0.7</v>
      </c>
      <c r="D21" s="136">
        <v>0.3</v>
      </c>
      <c r="E21" s="136">
        <v>1.9</v>
      </c>
      <c r="F21" s="136">
        <v>0.1</v>
      </c>
      <c r="G21" s="136">
        <v>0.1</v>
      </c>
      <c r="H21" s="136">
        <v>0.2</v>
      </c>
      <c r="I21" s="136">
        <v>-0.8</v>
      </c>
      <c r="J21" s="136">
        <v>-0.7</v>
      </c>
      <c r="K21" s="137">
        <v>-0.9</v>
      </c>
    </row>
    <row r="22" spans="2:16" ht="15.75" customHeight="1">
      <c r="B22" s="123" t="s">
        <v>155</v>
      </c>
      <c r="C22" s="136">
        <v>1.2</v>
      </c>
      <c r="D22" s="136">
        <v>0.6</v>
      </c>
      <c r="E22" s="136">
        <v>2.8</v>
      </c>
      <c r="F22" s="136">
        <v>0.8</v>
      </c>
      <c r="G22" s="136">
        <v>0.8</v>
      </c>
      <c r="H22" s="136">
        <v>0.9</v>
      </c>
      <c r="I22" s="136">
        <v>-1</v>
      </c>
      <c r="J22" s="136">
        <v>-1.3</v>
      </c>
      <c r="K22" s="137">
        <v>-0.6</v>
      </c>
    </row>
    <row r="23" spans="2:16" ht="15.75" customHeight="1">
      <c r="B23" s="123" t="s">
        <v>35</v>
      </c>
      <c r="C23" s="136">
        <v>1.4</v>
      </c>
      <c r="D23" s="136">
        <v>0.8</v>
      </c>
      <c r="E23" s="136">
        <v>3.1</v>
      </c>
      <c r="F23" s="136">
        <v>1.2</v>
      </c>
      <c r="G23" s="136">
        <v>1.3</v>
      </c>
      <c r="H23" s="136">
        <v>1.1000000000000001</v>
      </c>
      <c r="I23" s="136">
        <v>-0.7</v>
      </c>
      <c r="J23" s="136">
        <v>-0.9</v>
      </c>
      <c r="K23" s="137">
        <v>-0.5</v>
      </c>
    </row>
    <row r="24" spans="2:16" ht="15.75" customHeight="1">
      <c r="B24" s="123" t="s">
        <v>34</v>
      </c>
      <c r="C24" s="136">
        <v>-0.5</v>
      </c>
      <c r="D24" s="136">
        <v>-0.4</v>
      </c>
      <c r="E24" s="136">
        <v>-0.8</v>
      </c>
      <c r="F24" s="136">
        <v>0.2</v>
      </c>
      <c r="G24" s="136">
        <v>0.6</v>
      </c>
      <c r="H24" s="136">
        <v>-0.4</v>
      </c>
      <c r="I24" s="136">
        <v>-1.1000000000000001</v>
      </c>
      <c r="J24" s="136">
        <v>-1.1000000000000001</v>
      </c>
      <c r="K24" s="137">
        <v>-1</v>
      </c>
    </row>
    <row r="25" spans="2:16" ht="15.75" customHeight="1" thickBot="1">
      <c r="B25" s="127" t="s">
        <v>62</v>
      </c>
      <c r="C25" s="138">
        <v>0.6</v>
      </c>
      <c r="D25" s="138">
        <v>0.5</v>
      </c>
      <c r="E25" s="138">
        <v>0.4</v>
      </c>
      <c r="F25" s="138">
        <v>0.5</v>
      </c>
      <c r="G25" s="138">
        <v>1</v>
      </c>
      <c r="H25" s="138">
        <v>-0.2</v>
      </c>
      <c r="I25" s="138">
        <v>-0.6</v>
      </c>
      <c r="J25" s="138">
        <v>-0.5</v>
      </c>
      <c r="K25" s="139">
        <v>-0.8</v>
      </c>
    </row>
    <row r="26" spans="2:16"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2:16">
      <c r="B27" s="156" t="s">
        <v>148</v>
      </c>
      <c r="C27" s="113"/>
      <c r="D27" s="113"/>
      <c r="E27" s="113"/>
      <c r="F27" s="113"/>
      <c r="G27" s="141"/>
    </row>
    <row r="28" spans="2:16" ht="14.25" thickBot="1">
      <c r="B28" s="115" t="s">
        <v>95</v>
      </c>
      <c r="C28" s="113"/>
      <c r="D28" s="113"/>
      <c r="E28" s="113"/>
      <c r="F28" s="113"/>
    </row>
    <row r="29" spans="2:16">
      <c r="B29" s="181" t="s">
        <v>94</v>
      </c>
      <c r="C29" s="142" t="s">
        <v>92</v>
      </c>
      <c r="D29" s="142" t="s">
        <v>92</v>
      </c>
      <c r="E29" s="142" t="s">
        <v>92</v>
      </c>
      <c r="F29" s="142" t="s">
        <v>92</v>
      </c>
      <c r="G29" s="142" t="s">
        <v>92</v>
      </c>
      <c r="H29" s="142" t="s">
        <v>92</v>
      </c>
      <c r="I29" s="142" t="s">
        <v>93</v>
      </c>
      <c r="J29" s="142" t="s">
        <v>93</v>
      </c>
      <c r="K29" s="142" t="s">
        <v>93</v>
      </c>
      <c r="L29" s="142" t="s">
        <v>91</v>
      </c>
      <c r="M29" s="142" t="s">
        <v>92</v>
      </c>
      <c r="N29" s="142" t="s">
        <v>92</v>
      </c>
      <c r="O29" s="142" t="s">
        <v>92</v>
      </c>
      <c r="P29" s="143" t="s">
        <v>92</v>
      </c>
    </row>
    <row r="30" spans="2:16" ht="21">
      <c r="B30" s="182"/>
      <c r="C30" s="121" t="s">
        <v>90</v>
      </c>
      <c r="D30" s="121" t="s">
        <v>89</v>
      </c>
      <c r="E30" s="121" t="s">
        <v>88</v>
      </c>
      <c r="F30" s="121" t="s">
        <v>87</v>
      </c>
      <c r="G30" s="121" t="s">
        <v>86</v>
      </c>
      <c r="H30" s="121" t="s">
        <v>85</v>
      </c>
      <c r="I30" s="121" t="s">
        <v>84</v>
      </c>
      <c r="J30" s="121" t="s">
        <v>83</v>
      </c>
      <c r="K30" s="121" t="s">
        <v>82</v>
      </c>
      <c r="L30" s="144" t="s">
        <v>68</v>
      </c>
      <c r="M30" s="121" t="s">
        <v>81</v>
      </c>
      <c r="N30" s="121" t="s">
        <v>80</v>
      </c>
      <c r="O30" s="121" t="s">
        <v>79</v>
      </c>
      <c r="P30" s="122" t="s">
        <v>78</v>
      </c>
    </row>
    <row r="31" spans="2:16" ht="15.75" customHeight="1">
      <c r="B31" s="123" t="s">
        <v>38</v>
      </c>
      <c r="C31" s="145">
        <v>43500</v>
      </c>
      <c r="D31" s="145">
        <v>29300</v>
      </c>
      <c r="E31" s="145">
        <v>34000</v>
      </c>
      <c r="F31" s="146" t="s">
        <v>138</v>
      </c>
      <c r="G31" s="146">
        <v>23200</v>
      </c>
      <c r="H31" s="146">
        <v>30900</v>
      </c>
      <c r="I31" s="146">
        <v>54500</v>
      </c>
      <c r="J31" s="146">
        <v>53900</v>
      </c>
      <c r="K31" s="146">
        <v>60700</v>
      </c>
      <c r="L31" s="146">
        <v>32100</v>
      </c>
      <c r="M31" s="146">
        <v>4600</v>
      </c>
      <c r="N31" s="146">
        <v>8840</v>
      </c>
      <c r="O31" s="146">
        <v>2070</v>
      </c>
      <c r="P31" s="147">
        <v>25000</v>
      </c>
    </row>
    <row r="32" spans="2:16" ht="15.75" customHeight="1">
      <c r="B32" s="123" t="s">
        <v>37</v>
      </c>
      <c r="C32" s="145">
        <v>43400</v>
      </c>
      <c r="D32" s="145">
        <v>29200</v>
      </c>
      <c r="E32" s="145">
        <v>33900</v>
      </c>
      <c r="F32" s="146" t="s">
        <v>139</v>
      </c>
      <c r="G32" s="146">
        <v>23100</v>
      </c>
      <c r="H32" s="146">
        <v>30500</v>
      </c>
      <c r="I32" s="146">
        <v>54000</v>
      </c>
      <c r="J32" s="146">
        <v>53600</v>
      </c>
      <c r="K32" s="146">
        <v>58900</v>
      </c>
      <c r="L32" s="146">
        <v>31800</v>
      </c>
      <c r="M32" s="146">
        <v>4500</v>
      </c>
      <c r="N32" s="146">
        <v>8750</v>
      </c>
      <c r="O32" s="146">
        <v>2060</v>
      </c>
      <c r="P32" s="147">
        <v>24200</v>
      </c>
    </row>
    <row r="33" spans="2:16" ht="15.75" customHeight="1">
      <c r="B33" s="123" t="s">
        <v>36</v>
      </c>
      <c r="C33" s="145">
        <v>43000</v>
      </c>
      <c r="D33" s="145">
        <v>29200</v>
      </c>
      <c r="E33" s="145">
        <v>33800</v>
      </c>
      <c r="F33" s="146" t="s">
        <v>141</v>
      </c>
      <c r="G33" s="146">
        <v>23000</v>
      </c>
      <c r="H33" s="146">
        <v>30000</v>
      </c>
      <c r="I33" s="146">
        <v>53500</v>
      </c>
      <c r="J33" s="146">
        <v>53000</v>
      </c>
      <c r="K33" s="146">
        <v>57000</v>
      </c>
      <c r="L33" s="146">
        <v>31600</v>
      </c>
      <c r="M33" s="146" t="s">
        <v>142</v>
      </c>
      <c r="N33" s="146">
        <v>8660</v>
      </c>
      <c r="O33" s="146">
        <v>2050</v>
      </c>
      <c r="P33" s="147" t="s">
        <v>143</v>
      </c>
    </row>
    <row r="34" spans="2:16" ht="15.75" customHeight="1">
      <c r="B34" s="123" t="s">
        <v>35</v>
      </c>
      <c r="C34" s="145">
        <v>41500</v>
      </c>
      <c r="D34" s="146" t="s">
        <v>144</v>
      </c>
      <c r="E34" s="145">
        <v>33600</v>
      </c>
      <c r="F34" s="146" t="s">
        <v>140</v>
      </c>
      <c r="G34" s="146">
        <v>22800</v>
      </c>
      <c r="H34" s="146">
        <v>29400</v>
      </c>
      <c r="I34" s="146">
        <v>51600</v>
      </c>
      <c r="J34" s="146">
        <v>51900</v>
      </c>
      <c r="K34" s="146">
        <v>53500</v>
      </c>
      <c r="L34" s="146">
        <v>31400</v>
      </c>
      <c r="M34" s="146" t="s">
        <v>143</v>
      </c>
      <c r="N34" s="146">
        <v>8560</v>
      </c>
      <c r="O34" s="146">
        <v>2040</v>
      </c>
      <c r="P34" s="147" t="s">
        <v>144</v>
      </c>
    </row>
    <row r="35" spans="2:16" ht="15.75" customHeight="1">
      <c r="B35" s="123" t="s">
        <v>34</v>
      </c>
      <c r="C35" s="145">
        <v>40500</v>
      </c>
      <c r="D35" s="146" t="s">
        <v>144</v>
      </c>
      <c r="E35" s="145">
        <v>33400</v>
      </c>
      <c r="F35" s="146" t="s">
        <v>138</v>
      </c>
      <c r="G35" s="146">
        <v>22600</v>
      </c>
      <c r="H35" s="146">
        <v>28800</v>
      </c>
      <c r="I35" s="146">
        <v>48500</v>
      </c>
      <c r="J35" s="146">
        <v>51000</v>
      </c>
      <c r="K35" s="146">
        <v>52500</v>
      </c>
      <c r="L35" s="146">
        <v>31300</v>
      </c>
      <c r="M35" s="146" t="s">
        <v>144</v>
      </c>
      <c r="N35" s="146">
        <v>8460</v>
      </c>
      <c r="O35" s="146">
        <v>2030</v>
      </c>
      <c r="P35" s="147" t="s">
        <v>145</v>
      </c>
    </row>
    <row r="36" spans="2:16" ht="15.75" customHeight="1" thickBot="1">
      <c r="B36" s="127" t="s">
        <v>62</v>
      </c>
      <c r="C36" s="148">
        <v>40000</v>
      </c>
      <c r="D36" s="149" t="s">
        <v>143</v>
      </c>
      <c r="E36" s="148">
        <v>33300</v>
      </c>
      <c r="F36" s="149" t="s">
        <v>146</v>
      </c>
      <c r="G36" s="149">
        <v>22400</v>
      </c>
      <c r="H36" s="149">
        <v>28300</v>
      </c>
      <c r="I36" s="149">
        <v>46600</v>
      </c>
      <c r="J36" s="149">
        <v>50100</v>
      </c>
      <c r="K36" s="149">
        <v>52000</v>
      </c>
      <c r="L36" s="149">
        <v>31200</v>
      </c>
      <c r="M36" s="149" t="s">
        <v>144</v>
      </c>
      <c r="N36" s="149">
        <v>8420</v>
      </c>
      <c r="O36" s="149">
        <v>2030</v>
      </c>
      <c r="P36" s="150" t="s">
        <v>144</v>
      </c>
    </row>
    <row r="37" spans="2:16">
      <c r="B37" s="181" t="s">
        <v>94</v>
      </c>
      <c r="C37" s="142" t="s">
        <v>92</v>
      </c>
      <c r="D37" s="142" t="s">
        <v>92</v>
      </c>
      <c r="E37" s="142" t="s">
        <v>93</v>
      </c>
      <c r="F37" s="142" t="s">
        <v>92</v>
      </c>
      <c r="G37" s="142" t="s">
        <v>92</v>
      </c>
      <c r="H37" s="142" t="s">
        <v>92</v>
      </c>
      <c r="I37" s="142" t="s">
        <v>92</v>
      </c>
      <c r="J37" s="142" t="s">
        <v>93</v>
      </c>
      <c r="K37" s="142" t="s">
        <v>92</v>
      </c>
      <c r="L37" s="142" t="s">
        <v>91</v>
      </c>
      <c r="M37" s="142" t="s">
        <v>91</v>
      </c>
      <c r="N37" s="142" t="s">
        <v>91</v>
      </c>
      <c r="O37" s="142" t="s">
        <v>91</v>
      </c>
      <c r="P37" s="143" t="s">
        <v>91</v>
      </c>
    </row>
    <row r="38" spans="2:16" ht="21">
      <c r="B38" s="182"/>
      <c r="C38" s="121" t="s">
        <v>77</v>
      </c>
      <c r="D38" s="121" t="s">
        <v>76</v>
      </c>
      <c r="E38" s="121" t="s">
        <v>75</v>
      </c>
      <c r="F38" s="121" t="s">
        <v>74</v>
      </c>
      <c r="G38" s="121" t="s">
        <v>73</v>
      </c>
      <c r="H38" s="121" t="s">
        <v>72</v>
      </c>
      <c r="I38" s="121" t="s">
        <v>71</v>
      </c>
      <c r="J38" s="144" t="s">
        <v>70</v>
      </c>
      <c r="K38" s="144" t="s">
        <v>69</v>
      </c>
      <c r="L38" s="144" t="s">
        <v>67</v>
      </c>
      <c r="M38" s="144" t="s">
        <v>66</v>
      </c>
      <c r="N38" s="144" t="s">
        <v>65</v>
      </c>
      <c r="O38" s="144" t="s">
        <v>64</v>
      </c>
      <c r="P38" s="151" t="s">
        <v>63</v>
      </c>
    </row>
    <row r="39" spans="2:16" ht="15.75" customHeight="1">
      <c r="B39" s="123" t="s">
        <v>38</v>
      </c>
      <c r="C39" s="146">
        <v>2390</v>
      </c>
      <c r="D39" s="146">
        <v>8400</v>
      </c>
      <c r="E39" s="146">
        <v>19500</v>
      </c>
      <c r="F39" s="146">
        <v>2030</v>
      </c>
      <c r="G39" s="146">
        <v>1730</v>
      </c>
      <c r="H39" s="146">
        <v>4080</v>
      </c>
      <c r="I39" s="146">
        <v>1670</v>
      </c>
      <c r="J39" s="146">
        <v>6600</v>
      </c>
      <c r="K39" s="146">
        <v>2300</v>
      </c>
      <c r="L39" s="146" t="s">
        <v>143</v>
      </c>
      <c r="M39" s="146" t="s">
        <v>147</v>
      </c>
      <c r="N39" s="146" t="s">
        <v>143</v>
      </c>
      <c r="O39" s="146" t="s">
        <v>143</v>
      </c>
      <c r="P39" s="147" t="s">
        <v>143</v>
      </c>
    </row>
    <row r="40" spans="2:16" ht="15.75" customHeight="1">
      <c r="B40" s="123" t="s">
        <v>37</v>
      </c>
      <c r="C40" s="146">
        <v>2360</v>
      </c>
      <c r="D40" s="146">
        <v>8300</v>
      </c>
      <c r="E40" s="146">
        <v>19200</v>
      </c>
      <c r="F40" s="146">
        <v>2010</v>
      </c>
      <c r="G40" s="146">
        <v>1710</v>
      </c>
      <c r="H40" s="146">
        <v>4030</v>
      </c>
      <c r="I40" s="146" t="s">
        <v>144</v>
      </c>
      <c r="J40" s="146">
        <v>6470</v>
      </c>
      <c r="K40" s="146" t="s">
        <v>143</v>
      </c>
      <c r="L40" s="146">
        <v>1680</v>
      </c>
      <c r="M40" s="146">
        <v>1620</v>
      </c>
      <c r="N40" s="146" t="s">
        <v>144</v>
      </c>
      <c r="O40" s="146" t="s">
        <v>144</v>
      </c>
      <c r="P40" s="147" t="s">
        <v>143</v>
      </c>
    </row>
    <row r="41" spans="2:16" ht="15.75" customHeight="1">
      <c r="B41" s="123" t="s">
        <v>36</v>
      </c>
      <c r="C41" s="146">
        <v>2330</v>
      </c>
      <c r="D41" s="146">
        <v>8200</v>
      </c>
      <c r="E41" s="146">
        <v>19000</v>
      </c>
      <c r="F41" s="146">
        <v>2000</v>
      </c>
      <c r="G41" s="146">
        <v>1700</v>
      </c>
      <c r="H41" s="146">
        <v>3980</v>
      </c>
      <c r="I41" s="146" t="s">
        <v>143</v>
      </c>
      <c r="J41" s="146">
        <v>6350</v>
      </c>
      <c r="K41" s="146" t="s">
        <v>144</v>
      </c>
      <c r="L41" s="146">
        <v>1660</v>
      </c>
      <c r="M41" s="146">
        <v>1600</v>
      </c>
      <c r="N41" s="146">
        <v>4400</v>
      </c>
      <c r="O41" s="146">
        <v>23500</v>
      </c>
      <c r="P41" s="147" t="s">
        <v>143</v>
      </c>
    </row>
    <row r="42" spans="2:16" ht="15.75" customHeight="1">
      <c r="B42" s="123" t="s">
        <v>35</v>
      </c>
      <c r="C42" s="146">
        <v>2300</v>
      </c>
      <c r="D42" s="146">
        <v>8090</v>
      </c>
      <c r="E42" s="146">
        <v>18700</v>
      </c>
      <c r="F42" s="146">
        <v>1980</v>
      </c>
      <c r="G42" s="146">
        <v>1690</v>
      </c>
      <c r="H42" s="146">
        <v>3900</v>
      </c>
      <c r="I42" s="146" t="s">
        <v>144</v>
      </c>
      <c r="J42" s="146">
        <v>6200</v>
      </c>
      <c r="K42" s="146" t="s">
        <v>143</v>
      </c>
      <c r="L42" s="152">
        <v>1640</v>
      </c>
      <c r="M42" s="152">
        <v>1580</v>
      </c>
      <c r="N42" s="152">
        <v>4350</v>
      </c>
      <c r="O42" s="152">
        <v>22800</v>
      </c>
      <c r="P42" s="153">
        <v>29200</v>
      </c>
    </row>
    <row r="43" spans="2:16" ht="15.75" customHeight="1">
      <c r="B43" s="123" t="s">
        <v>34</v>
      </c>
      <c r="C43" s="146">
        <v>2270</v>
      </c>
      <c r="D43" s="146">
        <v>7950</v>
      </c>
      <c r="E43" s="146">
        <v>18300</v>
      </c>
      <c r="F43" s="146">
        <v>1970</v>
      </c>
      <c r="G43" s="146">
        <v>1680</v>
      </c>
      <c r="H43" s="146">
        <v>3800</v>
      </c>
      <c r="I43" s="146" t="s">
        <v>144</v>
      </c>
      <c r="J43" s="146">
        <v>6000</v>
      </c>
      <c r="K43" s="146" t="s">
        <v>143</v>
      </c>
      <c r="L43" s="152">
        <v>1620</v>
      </c>
      <c r="M43" s="152">
        <v>1560</v>
      </c>
      <c r="N43" s="152">
        <v>4300</v>
      </c>
      <c r="O43" s="152">
        <v>21100</v>
      </c>
      <c r="P43" s="153">
        <v>29200</v>
      </c>
    </row>
    <row r="44" spans="2:16" ht="15.75" customHeight="1" thickBot="1">
      <c r="B44" s="127" t="s">
        <v>62</v>
      </c>
      <c r="C44" s="149">
        <v>2240</v>
      </c>
      <c r="D44" s="149">
        <v>7880</v>
      </c>
      <c r="E44" s="149">
        <v>18100</v>
      </c>
      <c r="F44" s="149">
        <v>1950</v>
      </c>
      <c r="G44" s="149">
        <v>1670</v>
      </c>
      <c r="H44" s="149">
        <v>3750</v>
      </c>
      <c r="I44" s="149" t="s">
        <v>143</v>
      </c>
      <c r="J44" s="149">
        <v>5900</v>
      </c>
      <c r="K44" s="149" t="s">
        <v>143</v>
      </c>
      <c r="L44" s="154">
        <v>1600</v>
      </c>
      <c r="M44" s="154">
        <v>1560</v>
      </c>
      <c r="N44" s="154">
        <v>4250</v>
      </c>
      <c r="O44" s="154">
        <v>20700</v>
      </c>
      <c r="P44" s="155">
        <v>29200</v>
      </c>
    </row>
  </sheetData>
  <mergeCells count="7">
    <mergeCell ref="I18:K18"/>
    <mergeCell ref="B29:B30"/>
    <mergeCell ref="B37:B38"/>
    <mergeCell ref="B7:B8"/>
    <mergeCell ref="B18:B19"/>
    <mergeCell ref="C18:E18"/>
    <mergeCell ref="F18:H18"/>
  </mergeCells>
  <phoneticPr fontId="2"/>
  <pageMargins left="0.39370078740157483" right="0.43307086614173229" top="0.31496062992125984" bottom="0.23622047244094491" header="0.23622047244094491" footer="0.19685039370078741"/>
  <pageSetup paperSize="9" scale="54" orientation="portrait" r:id="rId1"/>
  <headerFooter>
    <oddFooter>&amp;C&amp;F / &amp;A&amp;R&amp;P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70"/>
  <sheetViews>
    <sheetView topLeftCell="A10" zoomScaleNormal="100" workbookViewId="0">
      <selection activeCell="A2" sqref="A2"/>
    </sheetView>
  </sheetViews>
  <sheetFormatPr defaultColWidth="8.875" defaultRowHeight="13.5"/>
  <cols>
    <col min="1" max="1" width="3.5" style="63" customWidth="1"/>
    <col min="2" max="2" width="8.875" style="63"/>
    <col min="3" max="4" width="2.75" style="63" customWidth="1"/>
    <col min="5" max="5" width="13.875" style="63" customWidth="1"/>
    <col min="6" max="6" width="7.625" style="79" bestFit="1" customWidth="1"/>
    <col min="7" max="12" width="8.875" style="63" customWidth="1"/>
    <col min="13" max="16384" width="8.875" style="63"/>
  </cols>
  <sheetData>
    <row r="1" spans="1:22" s="106" customFormat="1" ht="17.25">
      <c r="A1" s="106" t="s">
        <v>137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7.25">
      <c r="B2" s="62" t="s">
        <v>153</v>
      </c>
      <c r="D2" s="64"/>
      <c r="E2" s="64"/>
      <c r="F2" s="65"/>
      <c r="G2" s="64"/>
      <c r="H2" s="64"/>
      <c r="I2" s="64"/>
      <c r="J2" s="64"/>
    </row>
    <row r="3" spans="1:22">
      <c r="B3" s="3" t="s">
        <v>136</v>
      </c>
      <c r="D3" s="1"/>
      <c r="E3" s="1"/>
      <c r="F3" s="65"/>
      <c r="G3" s="1"/>
    </row>
    <row r="4" spans="1:22">
      <c r="B4" s="4" t="s">
        <v>135</v>
      </c>
      <c r="D4" s="1"/>
      <c r="E4" s="1"/>
      <c r="F4" s="65"/>
      <c r="G4" s="1"/>
    </row>
    <row r="5" spans="1:22" ht="14.25" thickBot="1">
      <c r="C5" s="64"/>
      <c r="D5" s="64"/>
      <c r="E5" s="64"/>
      <c r="F5" s="65"/>
      <c r="G5" s="64"/>
      <c r="H5" s="64"/>
      <c r="I5" s="64"/>
      <c r="J5" s="64"/>
      <c r="K5" s="66"/>
      <c r="L5" s="64"/>
      <c r="M5" s="64"/>
      <c r="N5" s="64"/>
      <c r="O5" s="64"/>
    </row>
    <row r="6" spans="1:22">
      <c r="B6" s="188" t="s">
        <v>134</v>
      </c>
      <c r="C6" s="186"/>
      <c r="D6" s="186"/>
      <c r="E6" s="186"/>
      <c r="F6" s="185" t="s">
        <v>133</v>
      </c>
      <c r="G6" s="185"/>
      <c r="H6" s="185"/>
      <c r="I6" s="186" t="s">
        <v>132</v>
      </c>
      <c r="J6" s="186"/>
      <c r="K6" s="186"/>
      <c r="L6" s="186" t="s">
        <v>35</v>
      </c>
      <c r="M6" s="186"/>
      <c r="N6" s="187"/>
    </row>
    <row r="7" spans="1:22">
      <c r="B7" s="184"/>
      <c r="C7" s="174"/>
      <c r="D7" s="174"/>
      <c r="E7" s="174"/>
      <c r="F7" s="101" t="s">
        <v>131</v>
      </c>
      <c r="G7" s="101" t="s">
        <v>130</v>
      </c>
      <c r="H7" s="67" t="s">
        <v>129</v>
      </c>
      <c r="I7" s="101" t="s">
        <v>131</v>
      </c>
      <c r="J7" s="101" t="s">
        <v>130</v>
      </c>
      <c r="K7" s="67" t="s">
        <v>129</v>
      </c>
      <c r="L7" s="101" t="s">
        <v>131</v>
      </c>
      <c r="M7" s="101" t="s">
        <v>130</v>
      </c>
      <c r="N7" s="102" t="s">
        <v>129</v>
      </c>
    </row>
    <row r="8" spans="1:22">
      <c r="B8" s="184" t="s">
        <v>2</v>
      </c>
      <c r="C8" s="189" t="s">
        <v>149</v>
      </c>
      <c r="D8" s="190"/>
      <c r="E8" s="191"/>
      <c r="F8" s="157">
        <v>25292</v>
      </c>
      <c r="G8" s="157">
        <v>68947</v>
      </c>
      <c r="H8" s="162">
        <v>2.73</v>
      </c>
      <c r="I8" s="157">
        <v>25173</v>
      </c>
      <c r="J8" s="157">
        <v>64667</v>
      </c>
      <c r="K8" s="162">
        <v>2.57</v>
      </c>
      <c r="L8" s="158">
        <v>25065</v>
      </c>
      <c r="M8" s="158">
        <v>60555</v>
      </c>
      <c r="N8" s="165">
        <v>2.4159199999999998</v>
      </c>
    </row>
    <row r="9" spans="1:22">
      <c r="B9" s="184"/>
      <c r="C9" s="68" t="s">
        <v>120</v>
      </c>
      <c r="D9" s="69"/>
      <c r="E9" s="70"/>
      <c r="F9" s="157">
        <v>24975</v>
      </c>
      <c r="G9" s="157">
        <v>68541</v>
      </c>
      <c r="H9" s="162">
        <v>2.74</v>
      </c>
      <c r="I9" s="157">
        <v>24751</v>
      </c>
      <c r="J9" s="157">
        <v>63991</v>
      </c>
      <c r="K9" s="162">
        <v>2.59</v>
      </c>
      <c r="L9" s="158">
        <v>24744</v>
      </c>
      <c r="M9" s="158">
        <v>60053</v>
      </c>
      <c r="N9" s="165">
        <v>2.4269699999999998</v>
      </c>
    </row>
    <row r="10" spans="1:22">
      <c r="B10" s="184"/>
      <c r="C10" s="71"/>
      <c r="D10" s="69" t="s">
        <v>119</v>
      </c>
      <c r="E10" s="70"/>
      <c r="F10" s="157">
        <v>24714</v>
      </c>
      <c r="G10" s="157">
        <v>67955</v>
      </c>
      <c r="H10" s="162">
        <v>2.75</v>
      </c>
      <c r="I10" s="157">
        <v>24449</v>
      </c>
      <c r="J10" s="157">
        <v>63315</v>
      </c>
      <c r="K10" s="162">
        <v>2.59</v>
      </c>
      <c r="L10" s="158">
        <v>24493</v>
      </c>
      <c r="M10" s="158">
        <v>59536</v>
      </c>
      <c r="N10" s="165">
        <v>2.4307400000000001</v>
      </c>
    </row>
    <row r="11" spans="1:22">
      <c r="B11" s="184"/>
      <c r="C11" s="71"/>
      <c r="D11" s="72"/>
      <c r="E11" s="70" t="s">
        <v>11</v>
      </c>
      <c r="F11" s="157">
        <v>17284</v>
      </c>
      <c r="G11" s="157">
        <v>51460</v>
      </c>
      <c r="H11" s="162">
        <v>2.98</v>
      </c>
      <c r="I11" s="157">
        <v>17150</v>
      </c>
      <c r="J11" s="157">
        <v>47836</v>
      </c>
      <c r="K11" s="162">
        <v>2.79</v>
      </c>
      <c r="L11" s="158">
        <v>16874</v>
      </c>
      <c r="M11" s="158">
        <v>44639</v>
      </c>
      <c r="N11" s="165">
        <v>2.6454300000000002</v>
      </c>
    </row>
    <row r="12" spans="1:22">
      <c r="B12" s="184"/>
      <c r="C12" s="71"/>
      <c r="D12" s="72"/>
      <c r="E12" s="73" t="s">
        <v>118</v>
      </c>
      <c r="F12" s="157">
        <v>1384</v>
      </c>
      <c r="G12" s="157">
        <v>3434</v>
      </c>
      <c r="H12" s="162">
        <v>2.48</v>
      </c>
      <c r="I12" s="157">
        <v>1310</v>
      </c>
      <c r="J12" s="157">
        <v>3024</v>
      </c>
      <c r="K12" s="162">
        <v>2.31</v>
      </c>
      <c r="L12" s="158">
        <v>1247</v>
      </c>
      <c r="M12" s="158">
        <v>2628</v>
      </c>
      <c r="N12" s="165">
        <v>2.1074600000000001</v>
      </c>
    </row>
    <row r="13" spans="1:22">
      <c r="B13" s="184"/>
      <c r="C13" s="71"/>
      <c r="D13" s="72"/>
      <c r="E13" s="70" t="s">
        <v>117</v>
      </c>
      <c r="F13" s="157">
        <v>5381</v>
      </c>
      <c r="G13" s="157">
        <v>11799</v>
      </c>
      <c r="H13" s="162">
        <v>2.19</v>
      </c>
      <c r="I13" s="157">
        <v>5443</v>
      </c>
      <c r="J13" s="157">
        <v>11470</v>
      </c>
      <c r="K13" s="162">
        <v>2.11</v>
      </c>
      <c r="L13" s="158">
        <v>5724</v>
      </c>
      <c r="M13" s="158">
        <v>11304</v>
      </c>
      <c r="N13" s="165">
        <v>1.9748399999999999</v>
      </c>
    </row>
    <row r="14" spans="1:22">
      <c r="B14" s="184"/>
      <c r="C14" s="71"/>
      <c r="D14" s="72"/>
      <c r="E14" s="70" t="s">
        <v>13</v>
      </c>
      <c r="F14" s="157">
        <v>665</v>
      </c>
      <c r="G14" s="157">
        <v>1262</v>
      </c>
      <c r="H14" s="162">
        <v>1.9</v>
      </c>
      <c r="I14" s="157">
        <v>546</v>
      </c>
      <c r="J14" s="157">
        <v>985</v>
      </c>
      <c r="K14" s="162">
        <v>1.8</v>
      </c>
      <c r="L14" s="158">
        <v>648</v>
      </c>
      <c r="M14" s="158">
        <v>965</v>
      </c>
      <c r="N14" s="165">
        <v>1.4892000000000001</v>
      </c>
    </row>
    <row r="15" spans="1:22">
      <c r="B15" s="184"/>
      <c r="C15" s="71"/>
      <c r="D15" s="69" t="s">
        <v>116</v>
      </c>
      <c r="E15" s="70"/>
      <c r="F15" s="157">
        <v>261</v>
      </c>
      <c r="G15" s="157">
        <v>586</v>
      </c>
      <c r="H15" s="162">
        <v>2.25</v>
      </c>
      <c r="I15" s="157">
        <v>302</v>
      </c>
      <c r="J15" s="157">
        <v>676</v>
      </c>
      <c r="K15" s="162">
        <v>2.2400000000000002</v>
      </c>
      <c r="L15" s="158">
        <v>251</v>
      </c>
      <c r="M15" s="158">
        <v>517</v>
      </c>
      <c r="N15" s="165">
        <v>2.0597599999999998</v>
      </c>
    </row>
    <row r="16" spans="1:22">
      <c r="B16" s="184"/>
      <c r="C16" s="74" t="s">
        <v>115</v>
      </c>
      <c r="D16" s="75"/>
      <c r="E16" s="76"/>
      <c r="F16" s="157">
        <v>317</v>
      </c>
      <c r="G16" s="157">
        <v>406</v>
      </c>
      <c r="H16" s="162">
        <v>1.28</v>
      </c>
      <c r="I16" s="157">
        <v>422</v>
      </c>
      <c r="J16" s="157">
        <v>676</v>
      </c>
      <c r="K16" s="162">
        <v>1.6</v>
      </c>
      <c r="L16" s="157">
        <v>321</v>
      </c>
      <c r="M16" s="158">
        <v>502</v>
      </c>
      <c r="N16" s="165">
        <v>1.56386</v>
      </c>
    </row>
    <row r="17" spans="2:14">
      <c r="B17" s="184" t="s">
        <v>128</v>
      </c>
      <c r="C17" s="189" t="s">
        <v>149</v>
      </c>
      <c r="D17" s="190"/>
      <c r="E17" s="191"/>
      <c r="F17" s="157">
        <v>21438</v>
      </c>
      <c r="G17" s="157">
        <v>57609</v>
      </c>
      <c r="H17" s="162">
        <v>2.69</v>
      </c>
      <c r="I17" s="157">
        <v>21568</v>
      </c>
      <c r="J17" s="157">
        <v>54914</v>
      </c>
      <c r="K17" s="162">
        <v>2.5499999999999998</v>
      </c>
      <c r="L17" s="158">
        <v>21736</v>
      </c>
      <c r="M17" s="158">
        <v>52347</v>
      </c>
      <c r="N17" s="165">
        <v>2.4083100000000002</v>
      </c>
    </row>
    <row r="18" spans="2:14">
      <c r="B18" s="184"/>
      <c r="C18" s="68" t="s">
        <v>120</v>
      </c>
      <c r="D18" s="69"/>
      <c r="E18" s="70"/>
      <c r="F18" s="157">
        <v>21167</v>
      </c>
      <c r="G18" s="157">
        <v>57254</v>
      </c>
      <c r="H18" s="162">
        <v>2.7</v>
      </c>
      <c r="I18" s="157">
        <v>21172</v>
      </c>
      <c r="J18" s="157">
        <v>54283</v>
      </c>
      <c r="K18" s="162">
        <v>2.56</v>
      </c>
      <c r="L18" s="158">
        <v>21464</v>
      </c>
      <c r="M18" s="158">
        <v>51911</v>
      </c>
      <c r="N18" s="165">
        <v>2.4185099999999999</v>
      </c>
    </row>
    <row r="19" spans="2:14">
      <c r="B19" s="184"/>
      <c r="C19" s="71"/>
      <c r="D19" s="69" t="s">
        <v>119</v>
      </c>
      <c r="E19" s="70"/>
      <c r="F19" s="157">
        <v>20929</v>
      </c>
      <c r="G19" s="157">
        <v>56716</v>
      </c>
      <c r="H19" s="162">
        <v>2.71</v>
      </c>
      <c r="I19" s="157">
        <v>20897</v>
      </c>
      <c r="J19" s="157">
        <v>53666</v>
      </c>
      <c r="K19" s="162">
        <v>2.57</v>
      </c>
      <c r="L19" s="158">
        <v>21233</v>
      </c>
      <c r="M19" s="158">
        <v>51435</v>
      </c>
      <c r="N19" s="165">
        <v>2.4224100000000002</v>
      </c>
    </row>
    <row r="20" spans="2:14">
      <c r="B20" s="184"/>
      <c r="C20" s="71"/>
      <c r="D20" s="72"/>
      <c r="E20" s="70" t="s">
        <v>11</v>
      </c>
      <c r="F20" s="157">
        <v>13801</v>
      </c>
      <c r="G20" s="157">
        <v>40951</v>
      </c>
      <c r="H20" s="162">
        <v>2.97</v>
      </c>
      <c r="I20" s="157">
        <v>13847</v>
      </c>
      <c r="J20" s="157">
        <v>38781</v>
      </c>
      <c r="K20" s="162">
        <v>2.8</v>
      </c>
      <c r="L20" s="158">
        <v>13878</v>
      </c>
      <c r="M20" s="158">
        <v>37150</v>
      </c>
      <c r="N20" s="165">
        <v>2.6768999999999998</v>
      </c>
    </row>
    <row r="21" spans="2:14">
      <c r="B21" s="184"/>
      <c r="C21" s="71"/>
      <c r="D21" s="72"/>
      <c r="E21" s="73" t="s">
        <v>118</v>
      </c>
      <c r="F21" s="157">
        <v>1181</v>
      </c>
      <c r="G21" s="157">
        <v>2910</v>
      </c>
      <c r="H21" s="162">
        <v>2.46</v>
      </c>
      <c r="I21" s="157">
        <v>1135</v>
      </c>
      <c r="J21" s="157">
        <v>2589</v>
      </c>
      <c r="K21" s="162">
        <v>2.2799999999999998</v>
      </c>
      <c r="L21" s="158">
        <v>1063</v>
      </c>
      <c r="M21" s="158">
        <v>2187</v>
      </c>
      <c r="N21" s="165">
        <v>2.0573800000000002</v>
      </c>
    </row>
    <row r="22" spans="2:14">
      <c r="B22" s="184"/>
      <c r="C22" s="71"/>
      <c r="D22" s="72"/>
      <c r="E22" s="70" t="s">
        <v>117</v>
      </c>
      <c r="F22" s="157">
        <v>5293</v>
      </c>
      <c r="G22" s="157">
        <v>11616</v>
      </c>
      <c r="H22" s="162">
        <v>2.19</v>
      </c>
      <c r="I22" s="157">
        <v>5385</v>
      </c>
      <c r="J22" s="157">
        <v>11341</v>
      </c>
      <c r="K22" s="162">
        <v>2.11</v>
      </c>
      <c r="L22" s="158">
        <v>5669</v>
      </c>
      <c r="M22" s="158">
        <v>11182</v>
      </c>
      <c r="N22" s="165">
        <v>1.97248</v>
      </c>
    </row>
    <row r="23" spans="2:14">
      <c r="B23" s="184"/>
      <c r="C23" s="71"/>
      <c r="D23" s="72"/>
      <c r="E23" s="70" t="s">
        <v>13</v>
      </c>
      <c r="F23" s="157">
        <v>654</v>
      </c>
      <c r="G23" s="157">
        <v>1239</v>
      </c>
      <c r="H23" s="162">
        <v>1.89</v>
      </c>
      <c r="I23" s="157">
        <v>530</v>
      </c>
      <c r="J23" s="157">
        <v>955</v>
      </c>
      <c r="K23" s="162">
        <v>1.8</v>
      </c>
      <c r="L23" s="158">
        <v>623</v>
      </c>
      <c r="M23" s="158">
        <v>916</v>
      </c>
      <c r="N23" s="165">
        <v>1.4702999999999999</v>
      </c>
    </row>
    <row r="24" spans="2:14">
      <c r="B24" s="184"/>
      <c r="C24" s="71"/>
      <c r="D24" s="69" t="s">
        <v>116</v>
      </c>
      <c r="E24" s="70"/>
      <c r="F24" s="157">
        <v>238</v>
      </c>
      <c r="G24" s="157">
        <v>538</v>
      </c>
      <c r="H24" s="162">
        <v>2.2599999999999998</v>
      </c>
      <c r="I24" s="157">
        <v>275</v>
      </c>
      <c r="J24" s="157">
        <v>617</v>
      </c>
      <c r="K24" s="162">
        <v>2.2400000000000002</v>
      </c>
      <c r="L24" s="158">
        <v>231</v>
      </c>
      <c r="M24" s="158">
        <v>476</v>
      </c>
      <c r="N24" s="165">
        <v>2.0606100000000001</v>
      </c>
    </row>
    <row r="25" spans="2:14">
      <c r="B25" s="184"/>
      <c r="C25" s="74" t="s">
        <v>115</v>
      </c>
      <c r="D25" s="75"/>
      <c r="E25" s="76"/>
      <c r="F25" s="157">
        <v>271</v>
      </c>
      <c r="G25" s="157">
        <v>355</v>
      </c>
      <c r="H25" s="162">
        <v>1.31</v>
      </c>
      <c r="I25" s="157">
        <v>396</v>
      </c>
      <c r="J25" s="157">
        <v>631</v>
      </c>
      <c r="K25" s="162">
        <v>1.59</v>
      </c>
      <c r="L25" s="158">
        <v>272</v>
      </c>
      <c r="M25" s="158">
        <v>436</v>
      </c>
      <c r="N25" s="165">
        <v>1.60294</v>
      </c>
    </row>
    <row r="26" spans="2:14">
      <c r="B26" s="184" t="s">
        <v>127</v>
      </c>
      <c r="C26" s="189" t="s">
        <v>149</v>
      </c>
      <c r="D26" s="190"/>
      <c r="E26" s="191"/>
      <c r="F26" s="157">
        <v>381</v>
      </c>
      <c r="G26" s="157">
        <v>1157</v>
      </c>
      <c r="H26" s="162">
        <v>3.04</v>
      </c>
      <c r="I26" s="157">
        <v>359</v>
      </c>
      <c r="J26" s="157">
        <v>977</v>
      </c>
      <c r="K26" s="162">
        <v>2.72</v>
      </c>
      <c r="L26" s="158">
        <v>326</v>
      </c>
      <c r="M26" s="158">
        <v>829</v>
      </c>
      <c r="N26" s="165">
        <v>2.5429400000000002</v>
      </c>
    </row>
    <row r="27" spans="2:14">
      <c r="B27" s="184"/>
      <c r="C27" s="68" t="s">
        <v>120</v>
      </c>
      <c r="D27" s="69"/>
      <c r="E27" s="70"/>
      <c r="F27" s="157">
        <v>380</v>
      </c>
      <c r="G27" s="157">
        <v>1153</v>
      </c>
      <c r="H27" s="162">
        <v>3.03</v>
      </c>
      <c r="I27" s="157">
        <v>356</v>
      </c>
      <c r="J27" s="157">
        <v>970</v>
      </c>
      <c r="K27" s="162">
        <v>2.72</v>
      </c>
      <c r="L27" s="158">
        <v>325</v>
      </c>
      <c r="M27" s="158">
        <v>827</v>
      </c>
      <c r="N27" s="165">
        <v>2.5446200000000001</v>
      </c>
    </row>
    <row r="28" spans="2:14">
      <c r="B28" s="184"/>
      <c r="C28" s="71"/>
      <c r="D28" s="69" t="s">
        <v>119</v>
      </c>
      <c r="E28" s="70"/>
      <c r="F28" s="157">
        <v>376</v>
      </c>
      <c r="G28" s="157">
        <v>1143</v>
      </c>
      <c r="H28" s="162">
        <v>3.04</v>
      </c>
      <c r="I28" s="157">
        <v>352</v>
      </c>
      <c r="J28" s="157">
        <v>961</v>
      </c>
      <c r="K28" s="162">
        <v>2.73</v>
      </c>
      <c r="L28" s="158">
        <v>324</v>
      </c>
      <c r="M28" s="158">
        <v>825</v>
      </c>
      <c r="N28" s="165">
        <v>2.5463</v>
      </c>
    </row>
    <row r="29" spans="2:14">
      <c r="B29" s="184"/>
      <c r="C29" s="71"/>
      <c r="D29" s="72"/>
      <c r="E29" s="70" t="s">
        <v>11</v>
      </c>
      <c r="F29" s="157">
        <v>340</v>
      </c>
      <c r="G29" s="157">
        <v>1042</v>
      </c>
      <c r="H29" s="162">
        <v>3.06</v>
      </c>
      <c r="I29" s="157">
        <v>320</v>
      </c>
      <c r="J29" s="157">
        <v>889</v>
      </c>
      <c r="K29" s="162">
        <v>2.78</v>
      </c>
      <c r="L29" s="158">
        <v>293</v>
      </c>
      <c r="M29" s="158">
        <v>745</v>
      </c>
      <c r="N29" s="165">
        <v>2.5426600000000001</v>
      </c>
    </row>
    <row r="30" spans="2:14">
      <c r="B30" s="184"/>
      <c r="C30" s="71"/>
      <c r="D30" s="72"/>
      <c r="E30" s="73" t="s">
        <v>118</v>
      </c>
      <c r="F30" s="157">
        <v>32</v>
      </c>
      <c r="G30" s="157">
        <v>87</v>
      </c>
      <c r="H30" s="162">
        <v>2.72</v>
      </c>
      <c r="I30" s="157">
        <v>26</v>
      </c>
      <c r="J30" s="157">
        <v>62</v>
      </c>
      <c r="K30" s="162">
        <v>2.38</v>
      </c>
      <c r="L30" s="158">
        <v>28</v>
      </c>
      <c r="M30" s="158">
        <v>71</v>
      </c>
      <c r="N30" s="165">
        <v>2.5357099999999999</v>
      </c>
    </row>
    <row r="31" spans="2:14">
      <c r="B31" s="184"/>
      <c r="C31" s="71"/>
      <c r="D31" s="72"/>
      <c r="E31" s="70" t="s">
        <v>117</v>
      </c>
      <c r="F31" s="157">
        <v>3</v>
      </c>
      <c r="G31" s="157">
        <v>12</v>
      </c>
      <c r="H31" s="162">
        <v>4</v>
      </c>
      <c r="I31" s="157">
        <v>5</v>
      </c>
      <c r="J31" s="157">
        <v>9</v>
      </c>
      <c r="K31" s="162">
        <v>1.8</v>
      </c>
      <c r="L31" s="158">
        <v>2</v>
      </c>
      <c r="M31" s="158">
        <v>5</v>
      </c>
      <c r="N31" s="165">
        <v>2.5</v>
      </c>
    </row>
    <row r="32" spans="2:14">
      <c r="B32" s="184"/>
      <c r="C32" s="71"/>
      <c r="D32" s="72"/>
      <c r="E32" s="70" t="s">
        <v>13</v>
      </c>
      <c r="F32" s="157">
        <v>1</v>
      </c>
      <c r="G32" s="157">
        <v>2</v>
      </c>
      <c r="H32" s="162">
        <v>2</v>
      </c>
      <c r="I32" s="157">
        <v>1</v>
      </c>
      <c r="J32" s="157">
        <v>1</v>
      </c>
      <c r="K32" s="162">
        <v>1</v>
      </c>
      <c r="L32" s="158">
        <v>1</v>
      </c>
      <c r="M32" s="158">
        <v>4</v>
      </c>
      <c r="N32" s="165">
        <v>4</v>
      </c>
    </row>
    <row r="33" spans="2:14">
      <c r="B33" s="184"/>
      <c r="C33" s="71"/>
      <c r="D33" s="69" t="s">
        <v>116</v>
      </c>
      <c r="E33" s="70"/>
      <c r="F33" s="157">
        <v>4</v>
      </c>
      <c r="G33" s="157">
        <v>10</v>
      </c>
      <c r="H33" s="162">
        <v>2.5</v>
      </c>
      <c r="I33" s="157">
        <v>4</v>
      </c>
      <c r="J33" s="157">
        <v>9</v>
      </c>
      <c r="K33" s="162">
        <v>2.25</v>
      </c>
      <c r="L33" s="158">
        <v>1</v>
      </c>
      <c r="M33" s="158">
        <v>2</v>
      </c>
      <c r="N33" s="165">
        <v>2</v>
      </c>
    </row>
    <row r="34" spans="2:14">
      <c r="B34" s="184"/>
      <c r="C34" s="74" t="s">
        <v>115</v>
      </c>
      <c r="D34" s="75"/>
      <c r="E34" s="76"/>
      <c r="F34" s="157">
        <v>1</v>
      </c>
      <c r="G34" s="157">
        <v>4</v>
      </c>
      <c r="H34" s="162">
        <v>4</v>
      </c>
      <c r="I34" s="157">
        <v>3</v>
      </c>
      <c r="J34" s="157">
        <v>7</v>
      </c>
      <c r="K34" s="162">
        <v>2.33</v>
      </c>
      <c r="L34" s="158">
        <v>1</v>
      </c>
      <c r="M34" s="158">
        <v>2</v>
      </c>
      <c r="N34" s="165">
        <v>2</v>
      </c>
    </row>
    <row r="35" spans="2:14">
      <c r="B35" s="184" t="s">
        <v>126</v>
      </c>
      <c r="C35" s="189" t="s">
        <v>149</v>
      </c>
      <c r="D35" s="190"/>
      <c r="E35" s="191"/>
      <c r="F35" s="157">
        <v>392</v>
      </c>
      <c r="G35" s="157">
        <v>941</v>
      </c>
      <c r="H35" s="162">
        <v>2.4</v>
      </c>
      <c r="I35" s="157">
        <v>362</v>
      </c>
      <c r="J35" s="157">
        <v>761</v>
      </c>
      <c r="K35" s="162">
        <v>2.1</v>
      </c>
      <c r="L35" s="158">
        <v>303</v>
      </c>
      <c r="M35" s="158">
        <v>621</v>
      </c>
      <c r="N35" s="165">
        <v>2.0495000000000001</v>
      </c>
    </row>
    <row r="36" spans="2:14">
      <c r="B36" s="184"/>
      <c r="C36" s="68" t="s">
        <v>120</v>
      </c>
      <c r="D36" s="69"/>
      <c r="E36" s="70"/>
      <c r="F36" s="157">
        <v>389</v>
      </c>
      <c r="G36" s="157">
        <v>938</v>
      </c>
      <c r="H36" s="162">
        <v>2.41</v>
      </c>
      <c r="I36" s="157">
        <v>360</v>
      </c>
      <c r="J36" s="157">
        <v>757</v>
      </c>
      <c r="K36" s="162">
        <v>2.1</v>
      </c>
      <c r="L36" s="158">
        <v>302</v>
      </c>
      <c r="M36" s="158">
        <v>617</v>
      </c>
      <c r="N36" s="165">
        <v>2.04305</v>
      </c>
    </row>
    <row r="37" spans="2:14">
      <c r="B37" s="184"/>
      <c r="C37" s="71"/>
      <c r="D37" s="69" t="s">
        <v>119</v>
      </c>
      <c r="E37" s="70"/>
      <c r="F37" s="157">
        <v>388</v>
      </c>
      <c r="G37" s="157">
        <v>935</v>
      </c>
      <c r="H37" s="162">
        <v>2.41</v>
      </c>
      <c r="I37" s="157">
        <v>358</v>
      </c>
      <c r="J37" s="157">
        <v>753</v>
      </c>
      <c r="K37" s="162">
        <v>2.1</v>
      </c>
      <c r="L37" s="158">
        <v>300</v>
      </c>
      <c r="M37" s="158">
        <v>611</v>
      </c>
      <c r="N37" s="165">
        <v>2.03667</v>
      </c>
    </row>
    <row r="38" spans="2:14">
      <c r="B38" s="184"/>
      <c r="C38" s="71"/>
      <c r="D38" s="72"/>
      <c r="E38" s="70" t="s">
        <v>11</v>
      </c>
      <c r="F38" s="157">
        <v>328</v>
      </c>
      <c r="G38" s="157">
        <v>780</v>
      </c>
      <c r="H38" s="162">
        <v>2.38</v>
      </c>
      <c r="I38" s="157">
        <v>303</v>
      </c>
      <c r="J38" s="157">
        <v>633</v>
      </c>
      <c r="K38" s="162">
        <v>2.09</v>
      </c>
      <c r="L38" s="158">
        <v>247</v>
      </c>
      <c r="M38" s="158">
        <v>502</v>
      </c>
      <c r="N38" s="165">
        <v>2.0323899999999999</v>
      </c>
    </row>
    <row r="39" spans="2:14">
      <c r="B39" s="184"/>
      <c r="C39" s="71"/>
      <c r="D39" s="72"/>
      <c r="E39" s="73" t="s">
        <v>118</v>
      </c>
      <c r="F39" s="157">
        <v>48</v>
      </c>
      <c r="G39" s="157">
        <v>132</v>
      </c>
      <c r="H39" s="162">
        <v>2.75</v>
      </c>
      <c r="I39" s="157">
        <v>44</v>
      </c>
      <c r="J39" s="157">
        <v>101</v>
      </c>
      <c r="K39" s="162">
        <v>2.2999999999999998</v>
      </c>
      <c r="L39" s="158">
        <v>40</v>
      </c>
      <c r="M39" s="158">
        <v>88</v>
      </c>
      <c r="N39" s="165">
        <v>2.2000000000000002</v>
      </c>
    </row>
    <row r="40" spans="2:14">
      <c r="B40" s="184"/>
      <c r="C40" s="71"/>
      <c r="D40" s="72"/>
      <c r="E40" s="70" t="s">
        <v>117</v>
      </c>
      <c r="F40" s="157">
        <v>9</v>
      </c>
      <c r="G40" s="157">
        <v>19</v>
      </c>
      <c r="H40" s="162">
        <v>2.11</v>
      </c>
      <c r="I40" s="157">
        <v>9</v>
      </c>
      <c r="J40" s="157">
        <v>16</v>
      </c>
      <c r="K40" s="162">
        <v>1.78</v>
      </c>
      <c r="L40" s="158">
        <v>10</v>
      </c>
      <c r="M40" s="158">
        <v>17</v>
      </c>
      <c r="N40" s="165">
        <v>1.7</v>
      </c>
    </row>
    <row r="41" spans="2:14">
      <c r="B41" s="184"/>
      <c r="C41" s="71"/>
      <c r="D41" s="72"/>
      <c r="E41" s="70" t="s">
        <v>13</v>
      </c>
      <c r="F41" s="157">
        <v>3</v>
      </c>
      <c r="G41" s="157">
        <v>4</v>
      </c>
      <c r="H41" s="162">
        <v>1.33</v>
      </c>
      <c r="I41" s="157">
        <v>2</v>
      </c>
      <c r="J41" s="157">
        <v>3</v>
      </c>
      <c r="K41" s="162">
        <v>1.5</v>
      </c>
      <c r="L41" s="158">
        <v>3</v>
      </c>
      <c r="M41" s="158">
        <v>4</v>
      </c>
      <c r="N41" s="165">
        <v>1.3333299999999999</v>
      </c>
    </row>
    <row r="42" spans="2:14">
      <c r="B42" s="184"/>
      <c r="C42" s="71"/>
      <c r="D42" s="69" t="s">
        <v>116</v>
      </c>
      <c r="E42" s="70"/>
      <c r="F42" s="157">
        <v>1</v>
      </c>
      <c r="G42" s="157">
        <v>3</v>
      </c>
      <c r="H42" s="162">
        <v>3</v>
      </c>
      <c r="I42" s="157">
        <v>2</v>
      </c>
      <c r="J42" s="157">
        <v>4</v>
      </c>
      <c r="K42" s="162">
        <v>2</v>
      </c>
      <c r="L42" s="158">
        <v>2</v>
      </c>
      <c r="M42" s="158">
        <v>6</v>
      </c>
      <c r="N42" s="165">
        <v>3</v>
      </c>
    </row>
    <row r="43" spans="2:14">
      <c r="B43" s="184"/>
      <c r="C43" s="74" t="s">
        <v>115</v>
      </c>
      <c r="D43" s="75"/>
      <c r="E43" s="76"/>
      <c r="F43" s="157">
        <v>3</v>
      </c>
      <c r="G43" s="157">
        <v>3</v>
      </c>
      <c r="H43" s="162">
        <v>1</v>
      </c>
      <c r="I43" s="157">
        <v>2</v>
      </c>
      <c r="J43" s="157">
        <v>4</v>
      </c>
      <c r="K43" s="162">
        <v>2</v>
      </c>
      <c r="L43" s="158">
        <v>1</v>
      </c>
      <c r="M43" s="158">
        <v>4</v>
      </c>
      <c r="N43" s="165">
        <v>4</v>
      </c>
    </row>
    <row r="44" spans="2:14" ht="13.15" customHeight="1">
      <c r="B44" s="184" t="s">
        <v>125</v>
      </c>
      <c r="C44" s="189" t="s">
        <v>149</v>
      </c>
      <c r="D44" s="190"/>
      <c r="E44" s="191"/>
      <c r="F44" s="157">
        <v>379</v>
      </c>
      <c r="G44" s="157">
        <v>874</v>
      </c>
      <c r="H44" s="162">
        <v>2.31</v>
      </c>
      <c r="I44" s="157">
        <v>339</v>
      </c>
      <c r="J44" s="157">
        <v>774</v>
      </c>
      <c r="K44" s="162">
        <v>2.2799999999999998</v>
      </c>
      <c r="L44" s="158">
        <v>309</v>
      </c>
      <c r="M44" s="158">
        <v>659</v>
      </c>
      <c r="N44" s="165">
        <v>2.1326900000000002</v>
      </c>
    </row>
    <row r="45" spans="2:14" ht="13.15" customHeight="1">
      <c r="B45" s="184"/>
      <c r="C45" s="68" t="s">
        <v>120</v>
      </c>
      <c r="D45" s="69"/>
      <c r="E45" s="77"/>
      <c r="F45" s="157">
        <v>379</v>
      </c>
      <c r="G45" s="157">
        <v>874</v>
      </c>
      <c r="H45" s="162">
        <v>2.31</v>
      </c>
      <c r="I45" s="157">
        <v>339</v>
      </c>
      <c r="J45" s="157">
        <v>774</v>
      </c>
      <c r="K45" s="162">
        <v>2.2799999999999998</v>
      </c>
      <c r="L45" s="158">
        <v>308</v>
      </c>
      <c r="M45" s="158">
        <v>655</v>
      </c>
      <c r="N45" s="165">
        <v>2.12662</v>
      </c>
    </row>
    <row r="46" spans="2:14" ht="13.15" customHeight="1">
      <c r="B46" s="184"/>
      <c r="C46" s="71"/>
      <c r="D46" s="69" t="s">
        <v>119</v>
      </c>
      <c r="E46" s="77"/>
      <c r="F46" s="157">
        <v>379</v>
      </c>
      <c r="G46" s="157">
        <v>874</v>
      </c>
      <c r="H46" s="162">
        <v>2.31</v>
      </c>
      <c r="I46" s="157">
        <v>335</v>
      </c>
      <c r="J46" s="157">
        <v>769</v>
      </c>
      <c r="K46" s="162">
        <v>2.2999999999999998</v>
      </c>
      <c r="L46" s="158">
        <v>307</v>
      </c>
      <c r="M46" s="158">
        <v>654</v>
      </c>
      <c r="N46" s="165">
        <v>2.13029</v>
      </c>
    </row>
    <row r="47" spans="2:14">
      <c r="B47" s="184"/>
      <c r="C47" s="71"/>
      <c r="D47" s="72"/>
      <c r="E47" s="70" t="s">
        <v>11</v>
      </c>
      <c r="F47" s="157">
        <v>309</v>
      </c>
      <c r="G47" s="157">
        <v>740</v>
      </c>
      <c r="H47" s="162">
        <v>2.39</v>
      </c>
      <c r="I47" s="157">
        <v>274</v>
      </c>
      <c r="J47" s="157">
        <v>639</v>
      </c>
      <c r="K47" s="162">
        <v>2.33</v>
      </c>
      <c r="L47" s="158">
        <v>237</v>
      </c>
      <c r="M47" s="158">
        <v>507</v>
      </c>
      <c r="N47" s="165">
        <v>2.13924</v>
      </c>
    </row>
    <row r="48" spans="2:14">
      <c r="B48" s="184"/>
      <c r="C48" s="71"/>
      <c r="D48" s="72"/>
      <c r="E48" s="73" t="s">
        <v>118</v>
      </c>
      <c r="F48" s="157">
        <v>69</v>
      </c>
      <c r="G48" s="157">
        <v>133</v>
      </c>
      <c r="H48" s="162">
        <v>1.93</v>
      </c>
      <c r="I48" s="157">
        <v>59</v>
      </c>
      <c r="J48" s="157">
        <v>122</v>
      </c>
      <c r="K48" s="162">
        <v>2.0699999999999998</v>
      </c>
      <c r="L48" s="158">
        <v>65</v>
      </c>
      <c r="M48" s="158">
        <v>132</v>
      </c>
      <c r="N48" s="165">
        <v>2.03077</v>
      </c>
    </row>
    <row r="49" spans="2:14">
      <c r="B49" s="184"/>
      <c r="C49" s="71"/>
      <c r="D49" s="72"/>
      <c r="E49" s="70" t="s">
        <v>117</v>
      </c>
      <c r="F49" s="157" t="s">
        <v>123</v>
      </c>
      <c r="G49" s="157" t="s">
        <v>123</v>
      </c>
      <c r="H49" s="163" t="s">
        <v>123</v>
      </c>
      <c r="I49" s="157">
        <v>1</v>
      </c>
      <c r="J49" s="157">
        <v>7</v>
      </c>
      <c r="K49" s="163">
        <v>7</v>
      </c>
      <c r="L49" s="158">
        <v>5</v>
      </c>
      <c r="M49" s="158">
        <v>15</v>
      </c>
      <c r="N49" s="165">
        <v>3</v>
      </c>
    </row>
    <row r="50" spans="2:14">
      <c r="B50" s="184"/>
      <c r="C50" s="71"/>
      <c r="D50" s="72"/>
      <c r="E50" s="70" t="s">
        <v>13</v>
      </c>
      <c r="F50" s="157">
        <v>1</v>
      </c>
      <c r="G50" s="157">
        <v>1</v>
      </c>
      <c r="H50" s="162">
        <v>1</v>
      </c>
      <c r="I50" s="157">
        <v>1</v>
      </c>
      <c r="J50" s="157">
        <v>1</v>
      </c>
      <c r="K50" s="162">
        <v>1</v>
      </c>
      <c r="L50" s="159" t="s">
        <v>124</v>
      </c>
      <c r="M50" s="159" t="s">
        <v>124</v>
      </c>
      <c r="N50" s="166" t="s">
        <v>124</v>
      </c>
    </row>
    <row r="51" spans="2:14" ht="13.15" customHeight="1">
      <c r="B51" s="184"/>
      <c r="C51" s="71"/>
      <c r="D51" s="69" t="s">
        <v>116</v>
      </c>
      <c r="E51" s="77"/>
      <c r="F51" s="157" t="s">
        <v>123</v>
      </c>
      <c r="G51" s="157" t="s">
        <v>123</v>
      </c>
      <c r="H51" s="163" t="s">
        <v>123</v>
      </c>
      <c r="I51" s="157">
        <v>4</v>
      </c>
      <c r="J51" s="157">
        <v>5</v>
      </c>
      <c r="K51" s="163">
        <v>1.25</v>
      </c>
      <c r="L51" s="158">
        <v>1</v>
      </c>
      <c r="M51" s="158">
        <v>1</v>
      </c>
      <c r="N51" s="165">
        <v>1</v>
      </c>
    </row>
    <row r="52" spans="2:14" ht="13.15" customHeight="1">
      <c r="B52" s="184"/>
      <c r="C52" s="74" t="s">
        <v>115</v>
      </c>
      <c r="D52" s="75"/>
      <c r="E52" s="78"/>
      <c r="F52" s="157" t="s">
        <v>123</v>
      </c>
      <c r="G52" s="157" t="s">
        <v>123</v>
      </c>
      <c r="H52" s="163" t="s">
        <v>123</v>
      </c>
      <c r="I52" s="157" t="s">
        <v>29</v>
      </c>
      <c r="J52" s="157" t="s">
        <v>29</v>
      </c>
      <c r="K52" s="163" t="s">
        <v>29</v>
      </c>
      <c r="L52" s="158">
        <v>1</v>
      </c>
      <c r="M52" s="158">
        <v>4</v>
      </c>
      <c r="N52" s="165">
        <v>4</v>
      </c>
    </row>
    <row r="53" spans="2:14" ht="13.15" customHeight="1">
      <c r="B53" s="184" t="s">
        <v>122</v>
      </c>
      <c r="C53" s="189" t="s">
        <v>149</v>
      </c>
      <c r="D53" s="190"/>
      <c r="E53" s="191"/>
      <c r="F53" s="157">
        <v>963</v>
      </c>
      <c r="G53" s="157">
        <v>3157</v>
      </c>
      <c r="H53" s="162">
        <v>3.28</v>
      </c>
      <c r="I53" s="157">
        <v>894</v>
      </c>
      <c r="J53" s="157">
        <v>2667</v>
      </c>
      <c r="K53" s="162">
        <v>2.98</v>
      </c>
      <c r="L53" s="158">
        <v>873</v>
      </c>
      <c r="M53" s="158">
        <v>2331</v>
      </c>
      <c r="N53" s="165">
        <v>2.6701000000000001</v>
      </c>
    </row>
    <row r="54" spans="2:14" ht="13.15" customHeight="1">
      <c r="B54" s="184"/>
      <c r="C54" s="68" t="s">
        <v>120</v>
      </c>
      <c r="D54" s="69"/>
      <c r="E54" s="77"/>
      <c r="F54" s="157">
        <v>950</v>
      </c>
      <c r="G54" s="157">
        <v>3143</v>
      </c>
      <c r="H54" s="162">
        <v>3.31</v>
      </c>
      <c r="I54" s="157">
        <v>892</v>
      </c>
      <c r="J54" s="157">
        <v>2663</v>
      </c>
      <c r="K54" s="162">
        <v>2.99</v>
      </c>
      <c r="L54" s="158">
        <v>846</v>
      </c>
      <c r="M54" s="158">
        <v>2301</v>
      </c>
      <c r="N54" s="165">
        <v>2.7198600000000002</v>
      </c>
    </row>
    <row r="55" spans="2:14" ht="13.15" customHeight="1">
      <c r="B55" s="184"/>
      <c r="C55" s="71"/>
      <c r="D55" s="69" t="s">
        <v>119</v>
      </c>
      <c r="E55" s="77"/>
      <c r="F55" s="157">
        <v>945</v>
      </c>
      <c r="G55" s="157">
        <v>3134</v>
      </c>
      <c r="H55" s="162">
        <v>3.32</v>
      </c>
      <c r="I55" s="157">
        <v>890</v>
      </c>
      <c r="J55" s="157">
        <v>2657</v>
      </c>
      <c r="K55" s="162">
        <v>2.99</v>
      </c>
      <c r="L55" s="158">
        <v>844</v>
      </c>
      <c r="M55" s="158">
        <v>2299</v>
      </c>
      <c r="N55" s="165">
        <v>2.7239300000000002</v>
      </c>
    </row>
    <row r="56" spans="2:14">
      <c r="B56" s="184"/>
      <c r="C56" s="71"/>
      <c r="D56" s="72"/>
      <c r="E56" s="70" t="s">
        <v>11</v>
      </c>
      <c r="F56" s="157">
        <v>886</v>
      </c>
      <c r="G56" s="157">
        <v>2974</v>
      </c>
      <c r="H56" s="162">
        <v>3.36</v>
      </c>
      <c r="I56" s="157">
        <v>846</v>
      </c>
      <c r="J56" s="157">
        <v>2535</v>
      </c>
      <c r="K56" s="162">
        <v>3</v>
      </c>
      <c r="L56" s="158">
        <v>800</v>
      </c>
      <c r="M56" s="158">
        <v>2192</v>
      </c>
      <c r="N56" s="165">
        <v>2.74</v>
      </c>
    </row>
    <row r="57" spans="2:14">
      <c r="B57" s="184"/>
      <c r="C57" s="71"/>
      <c r="D57" s="72"/>
      <c r="E57" s="73" t="s">
        <v>118</v>
      </c>
      <c r="F57" s="157">
        <v>25</v>
      </c>
      <c r="G57" s="157">
        <v>79</v>
      </c>
      <c r="H57" s="162">
        <v>3.16</v>
      </c>
      <c r="I57" s="157">
        <v>19</v>
      </c>
      <c r="J57" s="157">
        <v>60</v>
      </c>
      <c r="K57" s="162">
        <v>3.16</v>
      </c>
      <c r="L57" s="158">
        <v>22</v>
      </c>
      <c r="M57" s="158">
        <v>58</v>
      </c>
      <c r="N57" s="165">
        <v>2.6363599999999998</v>
      </c>
    </row>
    <row r="58" spans="2:14">
      <c r="B58" s="184"/>
      <c r="C58" s="71"/>
      <c r="D58" s="72"/>
      <c r="E58" s="70" t="s">
        <v>117</v>
      </c>
      <c r="F58" s="157">
        <v>31</v>
      </c>
      <c r="G58" s="157">
        <v>74</v>
      </c>
      <c r="H58" s="162">
        <v>2.39</v>
      </c>
      <c r="I58" s="157">
        <v>23</v>
      </c>
      <c r="J58" s="157">
        <v>56</v>
      </c>
      <c r="K58" s="162">
        <v>2.4300000000000002</v>
      </c>
      <c r="L58" s="158">
        <v>15</v>
      </c>
      <c r="M58" s="158">
        <v>30</v>
      </c>
      <c r="N58" s="165">
        <v>2</v>
      </c>
    </row>
    <row r="59" spans="2:14">
      <c r="B59" s="184"/>
      <c r="C59" s="71"/>
      <c r="D59" s="72"/>
      <c r="E59" s="70" t="s">
        <v>13</v>
      </c>
      <c r="F59" s="157">
        <v>3</v>
      </c>
      <c r="G59" s="157">
        <v>7</v>
      </c>
      <c r="H59" s="162">
        <v>2.33</v>
      </c>
      <c r="I59" s="157">
        <v>2</v>
      </c>
      <c r="J59" s="157">
        <v>6</v>
      </c>
      <c r="K59" s="162">
        <v>3</v>
      </c>
      <c r="L59" s="158">
        <v>7</v>
      </c>
      <c r="M59" s="158">
        <v>19</v>
      </c>
      <c r="N59" s="165">
        <v>2.7142900000000001</v>
      </c>
    </row>
    <row r="60" spans="2:14" ht="13.15" customHeight="1">
      <c r="B60" s="184"/>
      <c r="C60" s="71"/>
      <c r="D60" s="69" t="s">
        <v>116</v>
      </c>
      <c r="E60" s="77"/>
      <c r="F60" s="157">
        <v>5</v>
      </c>
      <c r="G60" s="157">
        <v>9</v>
      </c>
      <c r="H60" s="162">
        <v>1.8</v>
      </c>
      <c r="I60" s="157">
        <v>2</v>
      </c>
      <c r="J60" s="157">
        <v>6</v>
      </c>
      <c r="K60" s="162">
        <v>3</v>
      </c>
      <c r="L60" s="158">
        <v>2</v>
      </c>
      <c r="M60" s="158">
        <v>2</v>
      </c>
      <c r="N60" s="165">
        <v>1</v>
      </c>
    </row>
    <row r="61" spans="2:14" ht="13.15" customHeight="1">
      <c r="B61" s="184"/>
      <c r="C61" s="74" t="s">
        <v>115</v>
      </c>
      <c r="D61" s="75"/>
      <c r="E61" s="78"/>
      <c r="F61" s="157">
        <v>13</v>
      </c>
      <c r="G61" s="157">
        <v>14</v>
      </c>
      <c r="H61" s="162">
        <v>1.08</v>
      </c>
      <c r="I61" s="157">
        <v>2</v>
      </c>
      <c r="J61" s="157">
        <v>4</v>
      </c>
      <c r="K61" s="162">
        <v>2</v>
      </c>
      <c r="L61" s="158">
        <v>27</v>
      </c>
      <c r="M61" s="158">
        <v>30</v>
      </c>
      <c r="N61" s="165">
        <v>1.11111</v>
      </c>
    </row>
    <row r="62" spans="2:14" ht="13.15" customHeight="1">
      <c r="B62" s="184" t="s">
        <v>121</v>
      </c>
      <c r="C62" s="189" t="s">
        <v>149</v>
      </c>
      <c r="D62" s="190"/>
      <c r="E62" s="191"/>
      <c r="F62" s="157">
        <v>1739</v>
      </c>
      <c r="G62" s="157">
        <v>5209</v>
      </c>
      <c r="H62" s="162">
        <v>3</v>
      </c>
      <c r="I62" s="157">
        <v>1651</v>
      </c>
      <c r="J62" s="157">
        <v>4574</v>
      </c>
      <c r="K62" s="162">
        <v>2.77</v>
      </c>
      <c r="L62" s="158">
        <v>1518</v>
      </c>
      <c r="M62" s="158">
        <v>3768</v>
      </c>
      <c r="N62" s="165">
        <v>2.4822099999999998</v>
      </c>
    </row>
    <row r="63" spans="2:14" ht="13.15" customHeight="1">
      <c r="B63" s="184"/>
      <c r="C63" s="68" t="s">
        <v>120</v>
      </c>
      <c r="D63" s="69"/>
      <c r="E63" s="77"/>
      <c r="F63" s="157">
        <v>1710</v>
      </c>
      <c r="G63" s="157">
        <v>5179</v>
      </c>
      <c r="H63" s="162">
        <v>3.03</v>
      </c>
      <c r="I63" s="157">
        <v>1632</v>
      </c>
      <c r="J63" s="157">
        <v>4544</v>
      </c>
      <c r="K63" s="162">
        <v>2.78</v>
      </c>
      <c r="L63" s="158">
        <v>1499</v>
      </c>
      <c r="M63" s="158">
        <v>3742</v>
      </c>
      <c r="N63" s="165">
        <v>2.4963299999999999</v>
      </c>
    </row>
    <row r="64" spans="2:14" ht="13.15" customHeight="1">
      <c r="B64" s="184"/>
      <c r="C64" s="71"/>
      <c r="D64" s="69" t="s">
        <v>119</v>
      </c>
      <c r="E64" s="77"/>
      <c r="F64" s="157">
        <v>1697</v>
      </c>
      <c r="G64" s="157">
        <v>5153</v>
      </c>
      <c r="H64" s="162">
        <v>3.04</v>
      </c>
      <c r="I64" s="157">
        <v>1617</v>
      </c>
      <c r="J64" s="157">
        <v>4509</v>
      </c>
      <c r="K64" s="162">
        <v>2.79</v>
      </c>
      <c r="L64" s="158">
        <v>1485</v>
      </c>
      <c r="M64" s="158">
        <v>3712</v>
      </c>
      <c r="N64" s="165">
        <v>2.49966</v>
      </c>
    </row>
    <row r="65" spans="2:14">
      <c r="B65" s="184"/>
      <c r="C65" s="71"/>
      <c r="D65" s="72"/>
      <c r="E65" s="70" t="s">
        <v>11</v>
      </c>
      <c r="F65" s="157">
        <v>1620</v>
      </c>
      <c r="G65" s="157">
        <v>4973</v>
      </c>
      <c r="H65" s="162">
        <v>3.07</v>
      </c>
      <c r="I65" s="157">
        <v>1560</v>
      </c>
      <c r="J65" s="157">
        <v>4359</v>
      </c>
      <c r="K65" s="162">
        <v>2.79</v>
      </c>
      <c r="L65" s="158">
        <v>1419</v>
      </c>
      <c r="M65" s="158">
        <v>3543</v>
      </c>
      <c r="N65" s="165">
        <v>2.4968300000000001</v>
      </c>
    </row>
    <row r="66" spans="2:14">
      <c r="B66" s="184"/>
      <c r="C66" s="71"/>
      <c r="D66" s="72"/>
      <c r="E66" s="73" t="s">
        <v>118</v>
      </c>
      <c r="F66" s="157">
        <v>29</v>
      </c>
      <c r="G66" s="157">
        <v>93</v>
      </c>
      <c r="H66" s="162">
        <v>3.21</v>
      </c>
      <c r="I66" s="157">
        <v>27</v>
      </c>
      <c r="J66" s="157">
        <v>90</v>
      </c>
      <c r="K66" s="162">
        <v>3.33</v>
      </c>
      <c r="L66" s="158">
        <v>29</v>
      </c>
      <c r="M66" s="158">
        <v>92</v>
      </c>
      <c r="N66" s="165">
        <v>3.1724100000000002</v>
      </c>
    </row>
    <row r="67" spans="2:14">
      <c r="B67" s="184"/>
      <c r="C67" s="71"/>
      <c r="D67" s="72"/>
      <c r="E67" s="70" t="s">
        <v>117</v>
      </c>
      <c r="F67" s="157">
        <v>45</v>
      </c>
      <c r="G67" s="157">
        <v>78</v>
      </c>
      <c r="H67" s="162">
        <v>1.73</v>
      </c>
      <c r="I67" s="157">
        <v>20</v>
      </c>
      <c r="J67" s="157">
        <v>41</v>
      </c>
      <c r="K67" s="162">
        <v>2.0499999999999998</v>
      </c>
      <c r="L67" s="158">
        <v>23</v>
      </c>
      <c r="M67" s="158">
        <v>55</v>
      </c>
      <c r="N67" s="165">
        <v>2.3913000000000002</v>
      </c>
    </row>
    <row r="68" spans="2:14">
      <c r="B68" s="184"/>
      <c r="C68" s="71"/>
      <c r="D68" s="72"/>
      <c r="E68" s="70" t="s">
        <v>13</v>
      </c>
      <c r="F68" s="157">
        <v>3</v>
      </c>
      <c r="G68" s="157">
        <v>9</v>
      </c>
      <c r="H68" s="162">
        <v>3</v>
      </c>
      <c r="I68" s="157">
        <v>10</v>
      </c>
      <c r="J68" s="157">
        <v>19</v>
      </c>
      <c r="K68" s="162">
        <v>1.9</v>
      </c>
      <c r="L68" s="158">
        <v>14</v>
      </c>
      <c r="M68" s="158">
        <v>22</v>
      </c>
      <c r="N68" s="165">
        <v>1.5714300000000001</v>
      </c>
    </row>
    <row r="69" spans="2:14" ht="13.15" customHeight="1">
      <c r="B69" s="184"/>
      <c r="C69" s="71"/>
      <c r="D69" s="69" t="s">
        <v>116</v>
      </c>
      <c r="E69" s="77"/>
      <c r="F69" s="157">
        <v>13</v>
      </c>
      <c r="G69" s="157">
        <v>26</v>
      </c>
      <c r="H69" s="162">
        <v>2</v>
      </c>
      <c r="I69" s="157">
        <v>15</v>
      </c>
      <c r="J69" s="157">
        <v>35</v>
      </c>
      <c r="K69" s="162">
        <v>2.33</v>
      </c>
      <c r="L69" s="158">
        <v>14</v>
      </c>
      <c r="M69" s="158">
        <v>30</v>
      </c>
      <c r="N69" s="165">
        <v>2.1428600000000002</v>
      </c>
    </row>
    <row r="70" spans="2:14" ht="13.15" customHeight="1" thickBot="1">
      <c r="B70" s="192"/>
      <c r="C70" s="103" t="s">
        <v>115</v>
      </c>
      <c r="D70" s="104"/>
      <c r="E70" s="105"/>
      <c r="F70" s="160">
        <v>29</v>
      </c>
      <c r="G70" s="160">
        <v>30</v>
      </c>
      <c r="H70" s="164">
        <v>1.03</v>
      </c>
      <c r="I70" s="160">
        <v>19</v>
      </c>
      <c r="J70" s="160">
        <v>30</v>
      </c>
      <c r="K70" s="164">
        <v>1.58</v>
      </c>
      <c r="L70" s="161">
        <v>19</v>
      </c>
      <c r="M70" s="161">
        <v>26</v>
      </c>
      <c r="N70" s="167">
        <v>1.36842</v>
      </c>
    </row>
  </sheetData>
  <mergeCells count="18">
    <mergeCell ref="C62:E62"/>
    <mergeCell ref="C17:E17"/>
    <mergeCell ref="C26:E26"/>
    <mergeCell ref="C35:E35"/>
    <mergeCell ref="C44:E44"/>
    <mergeCell ref="C53:E53"/>
    <mergeCell ref="B17:B25"/>
    <mergeCell ref="B62:B70"/>
    <mergeCell ref="B53:B61"/>
    <mergeCell ref="B44:B52"/>
    <mergeCell ref="B35:B43"/>
    <mergeCell ref="B26:B34"/>
    <mergeCell ref="B8:B16"/>
    <mergeCell ref="F6:H6"/>
    <mergeCell ref="I6:K6"/>
    <mergeCell ref="L6:N6"/>
    <mergeCell ref="B6:E7"/>
    <mergeCell ref="C8:E8"/>
  </mergeCells>
  <phoneticPr fontId="2"/>
  <pageMargins left="0.39370078740157483" right="0.43307086614173229" top="0.31496062992125984" bottom="0.23622047244094491" header="0.23622047244094491" footer="0.19685039370078741"/>
  <pageSetup paperSize="9" scale="87" orientation="portrait" r:id="rId1"/>
  <headerFooter>
    <oddFooter>&amp;C&amp;F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07-055</vt:lpstr>
      <vt:lpstr>07-056</vt:lpstr>
      <vt:lpstr>07-057</vt:lpstr>
      <vt:lpstr>07-058</vt:lpstr>
      <vt:lpstr>'07-057'!Print_Area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梶原雅隆</dc:creator>
  <cp:lastModifiedBy>川村利幸</cp:lastModifiedBy>
  <cp:lastPrinted>2023-05-26T07:47:51Z</cp:lastPrinted>
  <dcterms:created xsi:type="dcterms:W3CDTF">2022-11-30T04:01:16Z</dcterms:created>
  <dcterms:modified xsi:type="dcterms:W3CDTF">2023-05-26T07:49:17Z</dcterms:modified>
</cp:coreProperties>
</file>