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全社共有\東京\Workbox\5xx\2525xx\252503要配慮者住まい調査⑦\06　作業\01_マニュアル\04_添付書類・帳簿書式\"/>
    </mc:Choice>
  </mc:AlternateContent>
  <xr:revisionPtr revIDLastSave="0" documentId="13_ncr:1_{86484E60-80A3-4D7E-901F-513206F0B15C}" xr6:coauthVersionLast="47" xr6:coauthVersionMax="47" xr10:uidLastSave="{00000000-0000-0000-0000-000000000000}"/>
  <bookViews>
    <workbookView xWindow="28680" yWindow="-120" windowWidth="29040" windowHeight="15720" firstSheet="1" activeTab="4" xr2:uid="{ABA37D16-23E6-4A28-B732-6CA7B84D71EB}"/>
  </bookViews>
  <sheets>
    <sheet name="1-1.入居状況等の記録 (NG表示)" sheetId="9" state="hidden" r:id="rId1"/>
    <sheet name="定期報告様式" sheetId="6" r:id="rId2"/>
    <sheet name="帳簿の使用方法 " sheetId="20" r:id="rId3"/>
    <sheet name="1-1.入居状況等の記録" sheetId="5" r:id="rId4"/>
    <sheet name="1-2.入居状況等 (集計表)" sheetId="8" r:id="rId5"/>
    <sheet name="2-1.居住安定援助の記録⇒" sheetId="11" r:id="rId6"/>
    <sheet name="101○○" sheetId="4" r:id="rId7"/>
    <sheet name="101□□" sheetId="12" r:id="rId8"/>
    <sheet name="103△□○" sheetId="13" r:id="rId9"/>
    <sheet name="104●◇" sheetId="14" r:id="rId10"/>
    <sheet name="201◇○" sheetId="15" r:id="rId11"/>
    <sheet name="202□◇" sheetId="16" r:id="rId12"/>
    <sheet name="203○△" sheetId="17" r:id="rId13"/>
    <sheet name="204□○" sheetId="18" r:id="rId14"/>
    <sheet name="2-2.要援助者に対する居住安定援助の提供状況（集計表）" sheetId="7" r:id="rId15"/>
  </sheets>
  <definedNames>
    <definedName name="_xlnm._FilterDatabase" localSheetId="3" hidden="1">'1-1.入居状況等の記録'!$A$4:$AG$22</definedName>
    <definedName name="_xlnm._FilterDatabase" localSheetId="14" hidden="1">'2-2.要援助者に対する居住安定援助の提供状況（集計表）'!$B$8:$Y$18</definedName>
    <definedName name="_xlnm.Print_Area" localSheetId="7">'101□□'!$B$1:$T$23</definedName>
    <definedName name="_xlnm.Print_Area" localSheetId="6">'101○○'!$B$1:$T$23</definedName>
    <definedName name="_xlnm.Print_Area" localSheetId="8">'103△□○'!$B$1:$T$23</definedName>
    <definedName name="_xlnm.Print_Area" localSheetId="9">'104●◇'!$B$1:$T$23</definedName>
    <definedName name="_xlnm.Print_Area" localSheetId="3">'1-1.入居状況等の記録'!$B$2:$AF$23</definedName>
    <definedName name="_xlnm.Print_Area" localSheetId="4">'1-2.入居状況等 (集計表)'!$B$1:$K$26</definedName>
    <definedName name="_xlnm.Print_Area" localSheetId="10">'201◇○'!$B$1:$T$23</definedName>
    <definedName name="_xlnm.Print_Area" localSheetId="11">'202□◇'!$B$1:$T$23</definedName>
    <definedName name="_xlnm.Print_Area" localSheetId="12">'203○△'!$B$1:$T$23</definedName>
    <definedName name="_xlnm.Print_Area" localSheetId="13">'204□○'!$B$1:$T$23</definedName>
    <definedName name="_xlnm.Print_Area" localSheetId="14">'2-2.要援助者に対する居住安定援助の提供状況（集計表）'!$B$2:$Y$22</definedName>
    <definedName name="_xlnm.Print_Area" localSheetId="2">'帳簿の使用方法 '!$A$1:$N$241</definedName>
    <definedName name="_xlnm.Print_Area" localSheetId="1">定期報告様式!$A$1:$K$72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J5" i="5"/>
  <c r="I21" i="5"/>
  <c r="H22" i="8" s="1"/>
  <c r="H14" i="6" s="1"/>
  <c r="Y22" i="5"/>
  <c r="D19" i="6" s="1"/>
  <c r="E12" i="8"/>
  <c r="N22" i="5"/>
  <c r="M22" i="5"/>
  <c r="O22" i="5"/>
  <c r="B18" i="7"/>
  <c r="E68" i="6"/>
  <c r="C22" i="8"/>
  <c r="B14" i="6" s="1"/>
  <c r="G26" i="8"/>
  <c r="K26" i="8"/>
  <c r="J26" i="8"/>
  <c r="AA22" i="5"/>
  <c r="AB22" i="5"/>
  <c r="P18" i="7" a="1"/>
  <c r="H18" i="7" a="1"/>
  <c r="N18" i="7" a="1"/>
  <c r="F18" i="7" a="1"/>
  <c r="I18" i="7" a="1"/>
  <c r="J18" i="7" a="1"/>
  <c r="L18" i="7" a="1"/>
  <c r="R18" i="7" a="1"/>
  <c r="G18" i="7" a="1"/>
  <c r="E18" i="7" a="1"/>
  <c r="H18" i="8" l="1"/>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H16" i="7" a="1"/>
  <c r="F16" i="7" a="1"/>
  <c r="L16" i="7" a="1"/>
  <c r="J16" i="7" a="1"/>
  <c r="N16" i="7" a="1"/>
  <c r="E16" i="7" a="1"/>
  <c r="G16" i="7" a="1"/>
  <c r="P16" i="7" a="1"/>
  <c r="R16" i="7" a="1"/>
  <c r="I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R12" i="7" a="1"/>
  <c r="G12" i="7" a="1"/>
  <c r="F14" i="7" a="1"/>
  <c r="J11" i="7" a="1"/>
  <c r="F9" i="7" a="1"/>
  <c r="E15" i="7" a="1"/>
  <c r="N13" i="7" a="1"/>
  <c r="F10" i="7" a="1"/>
  <c r="F15" i="7" a="1"/>
  <c r="R13" i="7" a="1"/>
  <c r="J14" i="7" a="1"/>
  <c r="F11" i="7" a="1"/>
  <c r="G14" i="7" a="1"/>
  <c r="L15" i="7" a="1"/>
  <c r="P17" i="7" a="1"/>
  <c r="L13" i="7" a="1"/>
  <c r="I15" i="7" a="1"/>
  <c r="H10" i="7" a="1"/>
  <c r="G15" i="7" a="1"/>
  <c r="R9" i="7" a="1"/>
  <c r="L17" i="7" a="1"/>
  <c r="L14" i="7" a="1"/>
  <c r="I11" i="7" a="1"/>
  <c r="P14" i="7" a="1"/>
  <c r="J15" i="7" a="1"/>
  <c r="P9" i="7" a="1"/>
  <c r="G11" i="7" a="1"/>
  <c r="H17" i="7" a="1"/>
  <c r="N17" i="7" a="1"/>
  <c r="N15" i="7" a="1"/>
  <c r="F17" i="7" a="1"/>
  <c r="N14" i="7" a="1"/>
  <c r="N11" i="7" a="1"/>
  <c r="H11" i="7" a="1"/>
  <c r="I9" i="7" a="1"/>
  <c r="E9" i="7" a="1"/>
  <c r="P11" i="7" a="1"/>
  <c r="E17" i="7" a="1"/>
  <c r="H13" i="7" a="1"/>
  <c r="L11" i="7" a="1"/>
  <c r="L9" i="7" a="1"/>
  <c r="J17" i="7" a="1"/>
  <c r="R15" i="7" a="1"/>
  <c r="P10" i="7" a="1"/>
  <c r="R11" i="7" a="1"/>
  <c r="G13" i="7" a="1"/>
  <c r="L10" i="7" a="1"/>
  <c r="H9" i="7" a="1"/>
  <c r="I10" i="7" a="1"/>
  <c r="H15" i="7" a="1"/>
  <c r="R10" i="7" a="1"/>
  <c r="J13" i="7" a="1"/>
  <c r="P15" i="7" a="1"/>
  <c r="E13" i="7" a="1"/>
  <c r="H12" i="7" a="1"/>
  <c r="P12" i="7" a="1"/>
  <c r="G9" i="7" a="1"/>
  <c r="R17" i="7" a="1"/>
  <c r="L12" i="7" a="1"/>
  <c r="E10" i="7" a="1"/>
  <c r="I17" i="7" a="1"/>
  <c r="G10" i="7" a="1"/>
  <c r="N12" i="7" a="1"/>
  <c r="R14" i="7" a="1"/>
  <c r="I13" i="7" a="1"/>
  <c r="J12" i="7" a="1"/>
  <c r="H14" i="7" a="1"/>
  <c r="P13" i="7" a="1"/>
  <c r="E14" i="7" a="1"/>
  <c r="J9" i="7" a="1"/>
  <c r="I12" i="7" a="1"/>
  <c r="N10" i="7" a="1"/>
  <c r="E11" i="7" a="1"/>
  <c r="E12" i="7" a="1"/>
  <c r="I14" i="7" a="1"/>
  <c r="J10" i="7" a="1"/>
  <c r="F13" i="7" a="1"/>
  <c r="G17" i="7" a="1"/>
  <c r="F12"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<sst xmlns="http://schemas.openxmlformats.org/spreadsheetml/2006/main" count="910" uniqueCount="309">
  <si>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</si>
  <si>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</si>
  <si>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</si>
  <si>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</si>
  <si>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</si>
  <si>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</si>
  <si>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</si>
  <si>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</si>
  <si>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</si>
  <si>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</si>
  <si>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</si>
  <si>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</si>
  <si>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</si>
  <si>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</si>
  <si>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</si>
  <si>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</si>
  <si>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</si>
  <si>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</si>
  <si>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</si>
  <si>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</si>
  <si>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</si>
  <si>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</si>
  <si>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</si>
  <si>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</si>
  <si>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19時異常検知。20時駆け付け、室内で倒れていたため、救急搬送し、一命をとりとめる。しばらく入院。</t>
    <rPh sb="16" eb="18">
      <t>シツナイ</t>
    </rPh>
    <rPh sb="19" eb="20">
      <t>タオ</t>
    </rPh>
    <rPh sb="27" eb="31">
      <t>キュウキュウハンソウ</t>
    </rPh>
    <rPh sb="33" eb="35">
      <t>イチメイ</t>
    </rPh>
    <rPh sb="46" eb="48">
      <t>ニュウイン</t>
    </rPh>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</si>
  <si>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</si>
  <si>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</si>
  <si>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</si>
  <si>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</si>
  <si>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</si>
  <si>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</si>
  <si>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</si>
  <si>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</si>
  <si>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</si>
  <si>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</si>
  <si>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</si>
  <si>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</si>
  <si>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</si>
  <si>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</si>
  <si>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</si>
  <si>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</si>
  <si>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</si>
  <si>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</si>
  <si>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</si>
  <si>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</si>
  <si>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</si>
  <si>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</si>
  <si>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地域包括</t>
    <rPh sb="0" eb="4">
      <t>チイキホウカツ</t>
    </rPh>
    <phoneticPr fontId="1"/>
  </si>
  <si>
    <t>地域包括支援センター</t>
    <rPh sb="0" eb="4">
      <t>チイキホウカツ</t>
    </rPh>
    <rPh sb="4" eb="6">
      <t>シエン</t>
    </rPh>
    <phoneticPr fontId="1"/>
  </si>
  <si>
    <t>属性(要配慮者は重複可)</t>
    <rPh sb="3" eb="7">
      <t>ヨウハイリョシャ</t>
    </rPh>
    <rPh sb="8" eb="10">
      <t>チョウフク</t>
    </rPh>
    <rPh sb="10" eb="11">
      <t>カ</t>
    </rPh>
    <phoneticPr fontId="1"/>
  </si>
  <si>
    <t>基幹相談支援センター</t>
    <rPh sb="0" eb="2">
      <t>キカン</t>
    </rPh>
    <rPh sb="2" eb="4">
      <t>ソウダン</t>
    </rPh>
    <rPh sb="4" eb="6">
      <t>シエン</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</si>
  <si>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</si>
  <si>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</si>
  <si>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</si>
  <si>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</si>
  <si>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</si>
  <si>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</si>
  <si>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</si>
  <si>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</si>
  <si>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</si>
  <si>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</si>
  <si>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</si>
  <si>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</si>
  <si>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</si>
  <si>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</si>
  <si>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</si>
  <si>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</si>
  <si>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</si>
  <si>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</si>
  <si>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</si>
  <si>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訪問</t>
  </si>
  <si>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</si>
  <si>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</si>
  <si>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</si>
  <si>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</si>
  <si>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</si>
  <si>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</si>
  <si>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</si>
  <si>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</si>
  <si>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</si>
  <si>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</si>
  <si>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</si>
  <si>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</si>
  <si>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</si>
  <si>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</si>
  <si>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</si>
  <si>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</si>
  <si>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</si>
  <si>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</si>
  <si>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</si>
  <si>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</si>
  <si>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</si>
  <si>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</si>
  <si>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</si>
  <si>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</si>
  <si>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</si>
  <si>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t>
  </si>
  <si>
    <t>△□○</t>
  </si>
  <si>
    <t>●◇</t>
  </si>
  <si>
    <t>□○</t>
  </si>
  <si>
    <t>◇○</t>
  </si>
  <si>
    <t>□◇</t>
  </si>
  <si>
    <t>○△</t>
  </si>
  <si>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</si>
  <si>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</si>
  <si>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</si>
  <si>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</si>
  <si>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</si>
  <si>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</si>
  <si>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</si>
  <si>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</si>
  <si>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</si>
  <si>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</si>
  <si>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</si>
  <si>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</si>
  <si>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</si>
  <si>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</si>
  <si>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</si>
  <si>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</si>
  <si>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</si>
  <si>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</si>
  <si>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</si>
  <si>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</si>
  <si>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</si>
  <si>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訪問</t>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</si>
  <si>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</si>
  <si>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</si>
  <si>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</si>
  <si>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</si>
  <si>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</si>
  <si>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</si>
  <si>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</si>
  <si>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</si>
  <si>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通院付添</t>
    <phoneticPr fontId="1"/>
  </si>
  <si>
    <t>高齢者</t>
    <rPh sb="0" eb="3">
      <t>コウレイシャ</t>
    </rPh>
    <phoneticPr fontId="1"/>
  </si>
  <si>
    <t>通院付添</t>
    <rPh sb="0" eb="2">
      <t>ツウイン</t>
    </rPh>
    <rPh sb="2" eb="4">
      <t>ツキソイ</t>
    </rPh>
    <phoneticPr fontId="1"/>
  </si>
  <si>
    <t>うち要援助者</t>
    <rPh sb="2" eb="6">
      <t>ヨウエンジョシャ</t>
    </rPh>
    <phoneticPr fontId="1"/>
  </si>
  <si>
    <t>専用</t>
  </si>
  <si>
    <t>買い物支援</t>
    <rPh sb="0" eb="1">
      <t>カ</t>
    </rPh>
    <rPh sb="2" eb="5">
      <t>モノシエン</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</si>
  <si>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</si>
  <si>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</si>
  <si>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</si>
  <si>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</si>
  <si>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</si>
  <si>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</si>
  <si>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</si>
  <si>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</si>
  <si>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</si>
  <si>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</si>
  <si>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</si>
  <si>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</si>
  <si>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</si>
  <si>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</si>
  <si>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</si>
  <si>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</si>
  <si>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</si>
  <si>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</si>
  <si>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</si>
  <si>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</si>
  <si>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</si>
  <si>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</si>
  <si>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</si>
  <si>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</si>
  <si>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</si>
  <si>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</si>
  <si>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</si>
  <si>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</si>
  <si>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</si>
  <si>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</si>
  <si>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</si>
  <si>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</si>
  <si>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</si>
  <si>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</si>
  <si>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</si>
  <si>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</si>
  <si>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</si>
  <si>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</si>
  <si>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</si>
  <si>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</si>
  <si>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</si>
  <si>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</si>
  <si>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</si>
  <si>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</si>
  <si>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</si>
  <si>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</si>
  <si>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</si>
  <si>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</si>
  <si>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</si>
  <si>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</si>
  <si>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</si>
  <si>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</si>
  <si>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</si>
  <si>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</si>
  <si>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</si>
  <si>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一部の要援助者（１名）に対する訪問サービス事業者による見守り</t>
    <phoneticPr fontId="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</si>
  <si>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</si>
  <si>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</si>
  <si>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</si>
  <si>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</si>
  <si>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</si>
  <si>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</si>
  <si>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</si>
  <si>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</si>
  <si>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</si>
  <si>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</si>
  <si>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</si>
  <si>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</si>
  <si>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</si>
  <si>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</si>
  <si>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</si>
  <si>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</si>
  <si>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</si>
  <si>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</si>
  <si>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</si>
  <si>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</si>
  <si>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</si>
  <si>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</si>
  <si>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</si>
  <si>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</si>
  <si>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</si>
  <si>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</si>
  <si>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</si>
  <si>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</si>
  <si>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r>
      <t>（１）現在の状況（</t>
    </r>
    <r>
      <rPr>
        <sz val="10"/>
        <color rgb="FF00B050"/>
        <rFont val="ＭＳ ゴシック"/>
        <family val="3"/>
        <charset val="128"/>
      </rPr>
      <t>2025</t>
    </r>
    <r>
      <rPr>
        <sz val="10"/>
        <color rgb="FF000000"/>
        <rFont val="ＭＳ ゴシック"/>
        <family val="3"/>
        <charset val="128"/>
      </rPr>
      <t>年度末）</t>
    </r>
    <rPh sb="3" eb="5">
      <t>ゲンザイ</t>
    </rPh>
    <rPh sb="6" eb="8">
      <t>ジョウキョウ</t>
    </rPh>
    <rPh sb="13" eb="16">
      <t>ネンドマツ</t>
    </rPh>
    <phoneticPr fontId="1"/>
  </si>
  <si>
    <r>
      <t>（２）年度実績（</t>
    </r>
    <r>
      <rPr>
        <sz val="10"/>
        <color rgb="FF00B050"/>
        <rFont val="ＭＳ ゴシック"/>
        <family val="3"/>
        <charset val="128"/>
      </rPr>
      <t>2025</t>
    </r>
    <r>
      <rPr>
        <sz val="10"/>
        <color rgb="FF000000"/>
        <rFont val="ＭＳ ゴシック"/>
        <family val="3"/>
        <charset val="128"/>
      </rPr>
      <t>年度）</t>
    </r>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</si>
  <si>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2025</t>
    </r>
    <r>
      <rPr>
        <b/>
        <sz val="10"/>
        <rFont val="HGPｺﾞｼｯｸM"/>
        <family val="3"/>
        <charset val="128"/>
      </rPr>
      <t>年度）</t>
    </r>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</si>
  <si>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</si>
  <si>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</si>
  <si>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</si>
  <si>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</si>
  <si>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</si>
  <si>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</si>
  <si>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</si>
  <si>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</si>
  <si>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家財処分の事業者を紹介</t>
    <rPh sb="0" eb="4">
      <t>カザイショブン</t>
    </rPh>
    <rPh sb="5" eb="8">
      <t>ジギョウシャ</t>
    </rPh>
    <rPh sb="9" eb="11">
      <t>ショウカイ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</si>
  <si>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</si>
  <si>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</si>
  <si>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</si>
  <si>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</si>
  <si>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</si>
  <si>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</si>
  <si>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</si>
  <si>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</si>
  <si>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</si>
  <si>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</si>
  <si>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</si>
  <si>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</si>
  <si>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</si>
  <si>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</si>
  <si>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</si>
  <si>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</si>
  <si>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</si>
  <si>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</si>
  <si>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</si>
  <si>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</si>
  <si>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基幹相談支援センター</t>
    <rPh sb="0" eb="6">
      <t>キカンソウダンシエン</t>
    </rPh>
    <phoneticPr fontId="1"/>
  </si>
  <si>
    <t>訪問の際、介護サービスの相談あり。地域包括支援センターに連絡</t>
    <rPh sb="0" eb="2">
      <t>ホウモン</t>
    </rPh>
    <rPh sb="3" eb="4">
      <t>サイ</t>
    </rPh>
    <rPh sb="5" eb="7">
      <t>カイゴ</t>
    </rPh>
    <phoneticPr fontId="1"/>
  </si>
  <si>
    <t>訪問の際、地域包括支援センターにつなぎ、介護保険外サービスについて相談</t>
    <rPh sb="5" eb="11">
      <t>チイキホウカツシエン</t>
    </rPh>
    <rPh sb="20" eb="25">
      <t>カイゴホケンガイ</t>
    </rPh>
    <rPh sb="33" eb="35">
      <t>ソウダン</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</si>
  <si>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</si>
  <si>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</si>
  <si>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○○内科への通院付添</t>
    <rPh sb="2" eb="4">
      <t>ナイカ</t>
    </rPh>
    <rPh sb="6" eb="10">
      <t>ツウインツキソイ</t>
    </rPh>
    <phoneticPr fontId="1"/>
  </si>
  <si>
    <t>退院後の自宅生活が困難なため、有料老人ホームへの転居が決定。月末退居となる。</t>
    <rPh sb="0" eb="3">
      <t>タイインゴ</t>
    </rPh>
    <rPh sb="4" eb="8">
      <t>ジタクセイカツ</t>
    </rPh>
    <rPh sb="9" eb="11">
      <t>コンナン</t>
    </rPh>
    <rPh sb="15" eb="19">
      <t>ユウリョウロウジン</t>
    </rPh>
    <rPh sb="24" eb="26">
      <t>テンキョ</t>
    </rPh>
    <rPh sb="27" eb="29">
      <t>ケッテイ</t>
    </rPh>
    <rPh sb="30" eb="32">
      <t>ゲツマツ</t>
    </rPh>
    <rPh sb="32" eb="34">
      <t>タイキョ</t>
    </rPh>
    <phoneticPr fontId="1"/>
  </si>
  <si>
    <t>訪問の際、宅配弁当の利用を確認。心身・生活状況に変化なし</t>
    <rPh sb="0" eb="2">
      <t>ホウモン</t>
    </rPh>
    <rPh sb="3" eb="4">
      <t>サイ</t>
    </rPh>
    <rPh sb="10" eb="12">
      <t>リヨウ</t>
    </rPh>
    <rPh sb="13" eb="15">
      <t>カクニン</t>
    </rPh>
    <rPh sb="16" eb="18">
      <t>シンシン</t>
    </rPh>
    <rPh sb="19" eb="21">
      <t>セイカツ</t>
    </rPh>
    <rPh sb="21" eb="23">
      <t>ジョウキョウ</t>
    </rPh>
    <rPh sb="24" eb="26">
      <t>ヘンカ</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</si>
  <si>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</si>
  <si>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</si>
  <si>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</si>
  <si>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</si>
  <si>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</si>
  <si>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</si>
  <si>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</si>
  <si>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</si>
  <si>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</si>
  <si>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</si>
  <si>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高齢者住まい紹介センター/
○×センター</t>
    <phoneticPr fontId="1"/>
  </si>
  <si>
    <t>○×センター</t>
    <phoneticPr fontId="1"/>
  </si>
  <si>
    <t>高齢者住まい紹介センター/
○×センター</t>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</si>
  <si>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</si>
  <si>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</si>
  <si>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</si>
  <si>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</si>
  <si>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</si>
  <si>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</si>
  <si>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</si>
  <si>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</si>
  <si>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</si>
  <si>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</si>
  <si>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</si>
  <si>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</si>
  <si>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</si>
  <si>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</si>
  <si>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非専用</t>
  </si>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</sst>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8">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4" fillId="0" borderId="0" xfId="1" applyFont="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28" fillId="2" borderId="17"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5"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9" fillId="6" borderId="1" xfId="0" applyFont="1" applyFill="1" applyBorder="1" applyAlignment="1">
      <alignment horizontal="left"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28" fillId="2" borderId="1" xfId="1" applyFont="1" applyFill="1" applyBorder="1" applyAlignment="1">
      <alignment horizontal="center" vertical="center" wrapText="1"/>
    </xf>
    <xf numFmtId="0" fontId="28" fillId="0" borderId="1" xfId="1" applyFont="1" applyBorder="1" applyAlignment="1">
      <alignment horizontal="center" vertical="center" wrapText="1"/>
    </xf>
    <xf numFmtId="0" fontId="28" fillId="2" borderId="1" xfId="0" applyFont="1" applyFill="1" applyBorder="1" applyAlignment="1">
      <alignment horizontal="center" vertical="center" wrapText="1"/>
    </xf>
    <xf numFmtId="0" fontId="28" fillId="2" borderId="1" xfId="0" applyFont="1" applyFill="1" applyBorder="1" applyAlignment="1">
      <alignment horizontal="center" vertical="center"/>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12" xfId="1" applyFont="1" applyBorder="1" applyAlignment="1">
      <alignment horizontal="left" vertical="center" wrapText="1"/>
    </xf>
    <xf numFmtId="0" fontId="28" fillId="0" borderId="0" xfId="1" applyFont="1" applyAlignment="1">
      <alignment horizontal="left" vertical="center" wrapText="1"/>
    </xf>
    <xf numFmtId="0" fontId="28" fillId="2" borderId="10" xfId="1" applyFont="1" applyFill="1" applyBorder="1" applyAlignment="1">
      <alignment horizontal="center" vertical="center" wrapText="1"/>
    </xf>
    <xf numFmtId="0" fontId="28" fillId="2" borderId="13"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4" borderId="1" xfId="0" applyFont="1" applyFill="1" applyBorder="1" applyAlignment="1">
      <alignment horizontal="center" vertical="center" wrapText="1"/>
    </xf>
    <xf numFmtId="0" fontId="4" fillId="3" borderId="3" xfId="1"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7"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 fillId="10" borderId="8" xfId="0" applyFont="1" applyFill="1" applyBorder="1" applyAlignment="1">
      <alignment horizontal="center" vertical="center" wrapText="1"/>
    </xf>
    <xf numFmtId="0" fontId="22" fillId="0" borderId="17" xfId="0" applyFont="1" applyBorder="1" applyAlignment="1">
      <alignment horizontal="left"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0" fillId="0" borderId="1" xfId="0" applyBorder="1"/>
    <xf numFmtId="0" fontId="45" fillId="0" borderId="15" xfId="0" applyFont="1" applyBorder="1" applyAlignment="1">
      <alignment wrapText="1"/>
    </xf>
    <xf numFmtId="0" fontId="22" fillId="0" borderId="0" xfId="0" applyFont="1" applyFill="1"/>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macro=""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macro=""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0454" y="5709062"/>
          <a:ext cx="5509694" cy="3502001"/>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macro=""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macro=""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macro=""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macro=""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macro=""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macro=""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macro=""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macro=""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macro=""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macro=""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macro=""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macro=""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macro=""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macro=""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macro=""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macro=""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macro=""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macro=""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macro=""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macro=""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macro=""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macro=""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macro=""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macro=""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macro=""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macro=""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macro=""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macro=""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macro=""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macro=""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4467" y="39897223"/>
          <a:ext cx="1524000" cy="2021928"/>
          <a:chOff x="4748893" y="38089568"/>
          <a:chExt cx="1796143" cy="2245178"/>
        </a:xfrm>
      </xdr:grpSpPr>
      <xdr:sp macro=""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macro=""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macro=""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macro=""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macro=""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macro=""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macro=""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macro=""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75" x14ac:dyDescent="0.4"/>
  <cols>
    <col min="1" max="1" width="5" customWidth="1"/>
    <col min="2" max="2" width="9" customWidth="1"/>
    <col min="3" max="3" width="8.875" customWidth="1"/>
    <col min="4" max="4" width="11.75" customWidth="1"/>
    <col min="5" max="5" width="8.875" customWidth="1"/>
    <col min="6" max="6" width="9" customWidth="1"/>
    <col min="7" max="7" width="10.625" customWidth="1"/>
    <col min="8" max="8" width="12.25" customWidth="1"/>
    <col min="9" max="10" width="8.5" customWidth="1"/>
    <col min="11" max="11" width="10.875" customWidth="1"/>
    <col min="12" max="12" width="12" customWidth="1"/>
    <col min="13" max="13" width="7.75" customWidth="1"/>
    <col min="14" max="14" width="9.125" customWidth="1"/>
    <col min="16" max="17" width="8.625" customWidth="1"/>
    <col min="22" max="22" width="9" customWidth="1"/>
  </cols>
  <sheetData>
    <row r="1" spans="2:24" x14ac:dyDescent="0.4">
      <c r="B1" s="64" t="s">
        <v>87</v>
      </c>
    </row>
    <row r="2" spans="2:24" x14ac:dyDescent="0.4">
      <c r="B2" s="237" t="s">
        <v>0</v>
      </c>
      <c r="C2" s="237" t="s">
        <v>65</v>
      </c>
      <c r="D2" s="238" t="s">
        <v>60</v>
      </c>
      <c r="E2" s="239"/>
      <c r="F2" s="235" t="s">
        <v>25</v>
      </c>
      <c r="G2" s="238" t="s">
        <v>61</v>
      </c>
      <c r="H2" s="239"/>
      <c r="I2" s="235" t="s">
        <v>22</v>
      </c>
      <c r="J2" s="240" t="s">
        <v>59</v>
      </c>
      <c r="K2" s="238" t="s">
        <v>58</v>
      </c>
      <c r="L2" s="239"/>
      <c r="M2" s="238" t="s">
        <v>31</v>
      </c>
      <c r="N2" s="242"/>
      <c r="O2" s="239"/>
      <c r="P2" s="238" t="s">
        <v>53</v>
      </c>
      <c r="Q2" s="239"/>
      <c r="R2" s="238" t="s">
        <v>49</v>
      </c>
      <c r="S2" s="242"/>
      <c r="T2" s="242"/>
      <c r="U2" s="242"/>
      <c r="V2" s="242"/>
      <c r="W2" s="242"/>
      <c r="X2" s="239"/>
    </row>
    <row r="3" spans="2:24" ht="24" x14ac:dyDescent="0.4">
      <c r="B3" s="237"/>
      <c r="C3" s="237"/>
      <c r="D3" s="6" t="s">
        <v>29</v>
      </c>
      <c r="E3" s="6" t="s">
        <v>30</v>
      </c>
      <c r="F3" s="236"/>
      <c r="G3" s="34" t="s">
        <v>8</v>
      </c>
      <c r="H3" s="34" t="s">
        <v>9</v>
      </c>
      <c r="I3" s="236"/>
      <c r="J3" s="241"/>
      <c r="K3" s="6" t="s">
        <v>29</v>
      </c>
      <c r="L3" s="6" t="s">
        <v>30</v>
      </c>
      <c r="M3" s="3" t="s">
        <v>15</v>
      </c>
      <c r="N3" s="3" t="s">
        <v>16</v>
      </c>
      <c r="O3" s="3" t="s">
        <v>17</v>
      </c>
      <c r="P3" s="26" t="s">
        <v>52</v>
      </c>
      <c r="Q3" s="3" t="s">
        <v>16</v>
      </c>
      <c r="R3" s="3" t="s">
        <v>26</v>
      </c>
      <c r="S3" s="3" t="s">
        <v>27</v>
      </c>
      <c r="T3" s="3" t="s">
        <v>10</v>
      </c>
      <c r="U3" s="3" t="s">
        <v>11</v>
      </c>
      <c r="V3" s="3" t="s">
        <v>3</v>
      </c>
      <c r="W3" s="23" t="s">
        <v>33</v>
      </c>
      <c r="X3" s="8" t="s">
        <v>34</v>
      </c>
    </row>
    <row r="4" spans="2:24" x14ac:dyDescent="0.4">
      <c r="B4" s="74">
        <v>101</v>
      </c>
      <c r="C4" s="74" t="s">
        <v>5</v>
      </c>
      <c r="D4" s="84">
        <v>45748</v>
      </c>
      <c r="E4" s="75"/>
      <c r="F4" s="74" t="s">
        <v>80</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42</v>
      </c>
      <c r="Q4" s="74" t="s">
        <v>46</v>
      </c>
      <c r="R4" s="76"/>
      <c r="S4" s="76"/>
      <c r="T4" s="76" t="s">
        <v>12</v>
      </c>
      <c r="U4" s="76"/>
      <c r="V4" s="76"/>
      <c r="W4" s="79"/>
      <c r="X4" s="80"/>
    </row>
    <row r="5" spans="2:24" x14ac:dyDescent="0.4">
      <c r="B5" s="35">
        <v>101</v>
      </c>
      <c r="C5" s="35" t="s">
        <v>5</v>
      </c>
      <c r="D5" s="83">
        <v>45748</v>
      </c>
      <c r="E5" s="36"/>
      <c r="F5" s="35" t="s">
        <v>43</v>
      </c>
      <c r="G5" s="83">
        <v>45931</v>
      </c>
      <c r="H5" s="83"/>
      <c r="I5" s="58" t="str">
        <f t="shared" si="0"/>
        <v>-</v>
      </c>
      <c r="J5" s="62" t="str">
        <f t="shared" si="1"/>
        <v>NG</v>
      </c>
      <c r="K5" s="83">
        <f>G5</f>
        <v>45931</v>
      </c>
      <c r="L5" s="83"/>
      <c r="M5" s="37" t="s">
        <v>1</v>
      </c>
      <c r="N5" s="37" t="s">
        <v>64</v>
      </c>
      <c r="O5" s="37" t="s">
        <v>1</v>
      </c>
      <c r="P5" s="35" t="s">
        <v>42</v>
      </c>
      <c r="Q5" s="35" t="s">
        <v>46</v>
      </c>
      <c r="R5" s="38"/>
      <c r="S5" s="38"/>
      <c r="T5" s="38" t="s">
        <v>12</v>
      </c>
      <c r="U5" s="38"/>
      <c r="V5" s="38"/>
      <c r="W5" s="39"/>
      <c r="X5" s="49"/>
    </row>
    <row r="6" spans="2:24" x14ac:dyDescent="0.4">
      <c r="B6" s="35">
        <v>103</v>
      </c>
      <c r="C6" s="35" t="s">
        <v>5</v>
      </c>
      <c r="D6" s="83">
        <v>45748</v>
      </c>
      <c r="F6" s="35" t="s">
        <v>81</v>
      </c>
      <c r="G6" s="36">
        <v>45839</v>
      </c>
      <c r="H6" s="35"/>
      <c r="I6" s="58" t="str">
        <f t="shared" si="0"/>
        <v>○</v>
      </c>
      <c r="J6" s="62" t="str">
        <f t="shared" si="1"/>
        <v/>
      </c>
      <c r="K6" s="36">
        <v>45839</v>
      </c>
      <c r="L6" s="37"/>
      <c r="M6" s="37" t="s">
        <v>1</v>
      </c>
      <c r="N6" s="37" t="s">
        <v>1</v>
      </c>
      <c r="O6" s="37" t="s">
        <v>1</v>
      </c>
      <c r="P6" s="35" t="s">
        <v>42</v>
      </c>
      <c r="Q6" s="35" t="s">
        <v>46</v>
      </c>
      <c r="R6" s="38"/>
      <c r="S6" s="38"/>
      <c r="T6" s="38"/>
      <c r="U6" s="38" t="s">
        <v>12</v>
      </c>
      <c r="V6" s="38"/>
      <c r="W6" s="39"/>
      <c r="X6" s="49"/>
    </row>
    <row r="7" spans="2:24" x14ac:dyDescent="0.4">
      <c r="B7" s="74">
        <v>104</v>
      </c>
      <c r="C7" s="74" t="s">
        <v>6</v>
      </c>
      <c r="D7" s="84">
        <v>45748</v>
      </c>
      <c r="E7" s="75"/>
      <c r="F7" s="74" t="s">
        <v>82</v>
      </c>
      <c r="G7" s="75">
        <v>45748</v>
      </c>
      <c r="H7" s="75">
        <v>46054</v>
      </c>
      <c r="I7" s="81" t="str">
        <f t="shared" si="0"/>
        <v>○</v>
      </c>
      <c r="J7" s="78" t="str">
        <f t="shared" si="1"/>
        <v/>
      </c>
      <c r="K7" s="75">
        <v>45809</v>
      </c>
      <c r="L7" s="75">
        <v>46053</v>
      </c>
      <c r="M7" s="82" t="s">
        <v>1</v>
      </c>
      <c r="N7" s="82" t="s">
        <v>1</v>
      </c>
      <c r="O7" s="82" t="s">
        <v>1</v>
      </c>
      <c r="P7" s="74" t="s">
        <v>14</v>
      </c>
      <c r="Q7" s="74" t="s">
        <v>46</v>
      </c>
      <c r="R7" s="76"/>
      <c r="S7" s="76"/>
      <c r="T7" s="76" t="s">
        <v>12</v>
      </c>
      <c r="U7" s="76"/>
      <c r="V7" s="76"/>
      <c r="W7" s="79"/>
      <c r="X7" s="80"/>
    </row>
    <row r="8" spans="2:24" x14ac:dyDescent="0.4">
      <c r="B8" s="35">
        <v>105</v>
      </c>
      <c r="C8" s="35" t="s">
        <v>6</v>
      </c>
      <c r="D8" s="83">
        <v>45748</v>
      </c>
      <c r="E8" s="36"/>
      <c r="F8" s="35" t="s">
        <v>83</v>
      </c>
      <c r="G8" s="36">
        <v>45992</v>
      </c>
      <c r="H8" s="35"/>
      <c r="I8" s="58" t="str">
        <f t="shared" si="0"/>
        <v>○</v>
      </c>
      <c r="J8" s="62" t="str">
        <f t="shared" si="1"/>
        <v/>
      </c>
      <c r="K8" s="36">
        <v>46023</v>
      </c>
      <c r="L8" s="37"/>
      <c r="M8" s="37" t="s">
        <v>1</v>
      </c>
      <c r="N8" s="37" t="s">
        <v>1</v>
      </c>
      <c r="O8" s="37" t="s">
        <v>1</v>
      </c>
      <c r="P8" s="35" t="s">
        <v>14</v>
      </c>
      <c r="Q8" s="35" t="s">
        <v>46</v>
      </c>
      <c r="R8" s="37" t="s">
        <v>1</v>
      </c>
      <c r="S8" s="37"/>
      <c r="T8" s="37"/>
      <c r="U8" s="37" t="s">
        <v>1</v>
      </c>
      <c r="V8" s="37"/>
      <c r="W8" s="50"/>
      <c r="X8" s="51"/>
    </row>
    <row r="9" spans="2:24" x14ac:dyDescent="0.4">
      <c r="B9" s="35">
        <v>201</v>
      </c>
      <c r="C9" s="35" t="s">
        <v>6</v>
      </c>
      <c r="D9" s="83">
        <v>45748</v>
      </c>
      <c r="E9" s="36"/>
      <c r="F9" s="35" t="s">
        <v>85</v>
      </c>
      <c r="G9" s="36">
        <v>46054</v>
      </c>
      <c r="H9" s="35"/>
      <c r="I9" s="5" t="str">
        <f t="shared" si="0"/>
        <v>-</v>
      </c>
      <c r="J9" s="62" t="str">
        <f t="shared" si="1"/>
        <v/>
      </c>
      <c r="K9" s="38"/>
      <c r="L9" s="38"/>
      <c r="M9" s="37" t="s">
        <v>1</v>
      </c>
      <c r="N9" s="37" t="s">
        <v>64</v>
      </c>
      <c r="O9" s="37" t="s">
        <v>64</v>
      </c>
      <c r="P9" s="35" t="s">
        <v>42</v>
      </c>
      <c r="Q9" s="35"/>
      <c r="R9" s="38"/>
      <c r="S9" s="38"/>
      <c r="T9" s="38" t="s">
        <v>12</v>
      </c>
      <c r="U9" s="38"/>
      <c r="V9" s="38"/>
      <c r="W9" s="39"/>
      <c r="X9" s="49"/>
    </row>
    <row r="10" spans="2:24" x14ac:dyDescent="0.4">
      <c r="B10" s="35">
        <v>202</v>
      </c>
      <c r="C10" s="35" t="s">
        <v>6</v>
      </c>
      <c r="D10" s="83">
        <v>45748</v>
      </c>
      <c r="E10" s="36"/>
      <c r="F10" s="35" t="s">
        <v>86</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4">
      <c r="B11" s="35">
        <v>203</v>
      </c>
      <c r="C11" s="35" t="s">
        <v>6</v>
      </c>
      <c r="D11" s="83">
        <v>45992</v>
      </c>
      <c r="E11" s="36"/>
      <c r="F11" s="35" t="s">
        <v>84</v>
      </c>
      <c r="G11" s="36">
        <v>45992</v>
      </c>
      <c r="H11" s="36"/>
      <c r="I11" s="58" t="str">
        <f t="shared" si="0"/>
        <v>○</v>
      </c>
      <c r="J11" s="62" t="str">
        <f t="shared" si="1"/>
        <v/>
      </c>
      <c r="K11" s="36">
        <v>46023</v>
      </c>
      <c r="L11" s="37"/>
      <c r="M11" s="37" t="s">
        <v>1</v>
      </c>
      <c r="N11" s="37" t="s">
        <v>1</v>
      </c>
      <c r="O11" s="37" t="s">
        <v>1</v>
      </c>
      <c r="P11" s="35" t="s">
        <v>42</v>
      </c>
      <c r="Q11" s="35" t="s">
        <v>46</v>
      </c>
      <c r="R11" s="38"/>
      <c r="S11" s="38"/>
      <c r="T11" s="38" t="s">
        <v>12</v>
      </c>
      <c r="U11" s="38"/>
      <c r="V11" s="38"/>
      <c r="W11" s="39"/>
      <c r="X11" s="49"/>
    </row>
    <row r="12" spans="2:24" x14ac:dyDescent="0.4">
      <c r="B12" s="74">
        <v>204</v>
      </c>
      <c r="C12" s="74" t="s">
        <v>6</v>
      </c>
      <c r="D12" s="84">
        <v>45748</v>
      </c>
      <c r="E12" s="82">
        <v>45991</v>
      </c>
      <c r="F12" s="74" t="s">
        <v>45</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4">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4">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4">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4" x14ac:dyDescent="0.4">
      <c r="B16" s="63" t="s">
        <v>66</v>
      </c>
      <c r="C16" s="4" t="str">
        <f>IF(COUNTIFS(B4:B15,"&lt;&gt;",E4:E15,"",H4:H15,"")='1-2.入居状況等 (集計表)'!$H$4,"OK","NG")</f>
        <v>NG</v>
      </c>
      <c r="D16" s="19"/>
      <c r="E16" s="19"/>
      <c r="F16" s="18" t="s">
        <v>28</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J2:J3"/>
    <mergeCell ref="K2:L2"/>
    <mergeCell ref="M2:O2"/>
    <mergeCell ref="P2:Q2"/>
    <mergeCell ref="R2:X2"/>
    <mergeCell ref="I2:I3"/>
    <mergeCell ref="B2:B3"/>
    <mergeCell ref="C2:C3"/>
    <mergeCell ref="D2:E2"/>
    <mergeCell ref="F2:F3"/>
    <mergeCell ref="G2:H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104</v>
      </c>
      <c r="D3" s="190" t="s">
        <v>82</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38"/>
      <c r="P9" s="38"/>
      <c r="Q9" s="372" t="s">
        <v>256</v>
      </c>
      <c r="R9" s="373"/>
      <c r="S9" s="374"/>
      <c r="T9" s="38" t="s">
        <v>13</v>
      </c>
    </row>
    <row r="10" spans="2:28" ht="34.5" customHeight="1" x14ac:dyDescent="0.4">
      <c r="B10" s="166">
        <v>45981</v>
      </c>
      <c r="C10" s="38"/>
      <c r="D10" s="38"/>
      <c r="E10" s="38"/>
      <c r="F10" s="38"/>
      <c r="G10" s="38"/>
      <c r="H10" s="38"/>
      <c r="I10" s="38" t="s">
        <v>12</v>
      </c>
      <c r="J10" s="38"/>
      <c r="K10" s="38"/>
      <c r="L10" s="93"/>
      <c r="M10" s="38"/>
      <c r="N10" s="93" t="s">
        <v>259</v>
      </c>
      <c r="O10" s="38" t="s">
        <v>12</v>
      </c>
      <c r="P10" s="38"/>
      <c r="Q10" s="372" t="s">
        <v>258</v>
      </c>
      <c r="R10" s="373"/>
      <c r="S10" s="374"/>
      <c r="T10" s="38" t="s">
        <v>13</v>
      </c>
    </row>
    <row r="11" spans="2:28" ht="27.75" customHeight="1" x14ac:dyDescent="0.4">
      <c r="B11" s="166">
        <v>46011</v>
      </c>
      <c r="C11" s="38"/>
      <c r="D11" s="38"/>
      <c r="E11" s="38"/>
      <c r="F11" s="38"/>
      <c r="G11" s="38"/>
      <c r="H11" s="38"/>
      <c r="I11" s="38" t="s">
        <v>12</v>
      </c>
      <c r="J11" s="38"/>
      <c r="K11" s="38"/>
      <c r="L11" s="93"/>
      <c r="M11" s="38"/>
      <c r="N11" s="93" t="s">
        <v>235</v>
      </c>
      <c r="O11" s="38" t="s">
        <v>12</v>
      </c>
      <c r="P11" s="38"/>
      <c r="Q11" s="372" t="s">
        <v>269</v>
      </c>
      <c r="R11" s="373"/>
      <c r="S11" s="374"/>
      <c r="T11" s="38" t="s">
        <v>13</v>
      </c>
    </row>
    <row r="12" spans="2:28" x14ac:dyDescent="0.4">
      <c r="B12" s="83">
        <v>46042</v>
      </c>
      <c r="C12" s="38"/>
      <c r="D12" s="38"/>
      <c r="E12" s="38"/>
      <c r="F12" s="38"/>
      <c r="G12" s="38"/>
      <c r="H12" s="38"/>
      <c r="I12" s="38" t="s">
        <v>12</v>
      </c>
      <c r="J12" s="38"/>
      <c r="K12" s="38"/>
      <c r="L12" s="93"/>
      <c r="M12" s="38"/>
      <c r="N12" s="93"/>
      <c r="O12" s="38"/>
      <c r="P12" s="38"/>
      <c r="Q12" s="372" t="s">
        <v>288</v>
      </c>
      <c r="R12" s="373"/>
      <c r="S12" s="374"/>
      <c r="T12" s="38" t="s">
        <v>13</v>
      </c>
    </row>
    <row r="13" spans="2:28" ht="18.75" customHeight="1" x14ac:dyDescent="0.4">
      <c r="B13" s="83">
        <v>46053</v>
      </c>
      <c r="C13" s="38"/>
      <c r="D13" s="38"/>
      <c r="E13" s="38"/>
      <c r="F13" s="38"/>
      <c r="G13" s="38"/>
      <c r="H13" s="38"/>
      <c r="I13" s="38"/>
      <c r="J13" s="38"/>
      <c r="K13" s="38"/>
      <c r="L13" s="93"/>
      <c r="M13" s="38"/>
      <c r="N13" s="93"/>
      <c r="O13" s="38"/>
      <c r="P13" s="38" t="s">
        <v>12</v>
      </c>
      <c r="Q13" s="372" t="s">
        <v>236</v>
      </c>
      <c r="R13" s="373"/>
      <c r="S13" s="374"/>
      <c r="T13" s="38" t="s">
        <v>13</v>
      </c>
    </row>
    <row r="14" spans="2:28" ht="24"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201</v>
      </c>
      <c r="D3" s="190" t="s">
        <v>85</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買い物支援</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8.5" customHeight="1" x14ac:dyDescent="0.4">
      <c r="B9" s="166">
        <v>46073</v>
      </c>
      <c r="C9" s="38"/>
      <c r="D9" s="38"/>
      <c r="E9" s="38"/>
      <c r="F9" s="38"/>
      <c r="G9" s="38"/>
      <c r="H9" s="38"/>
      <c r="I9" s="38" t="s">
        <v>12</v>
      </c>
      <c r="J9" s="38"/>
      <c r="K9" s="38"/>
      <c r="L9" s="93"/>
      <c r="M9" s="38"/>
      <c r="N9" s="93"/>
      <c r="O9" s="38"/>
      <c r="P9" s="38"/>
      <c r="Q9" s="372" t="s">
        <v>263</v>
      </c>
      <c r="R9" s="373"/>
      <c r="S9" s="374"/>
      <c r="T9" s="38" t="s">
        <v>13</v>
      </c>
    </row>
    <row r="10" spans="2:28" ht="28.5" customHeight="1" x14ac:dyDescent="0.4">
      <c r="B10" s="166">
        <v>46082</v>
      </c>
      <c r="C10" s="38"/>
      <c r="D10" s="38"/>
      <c r="E10" s="38"/>
      <c r="F10" s="38"/>
      <c r="G10" s="38"/>
      <c r="H10" s="38"/>
      <c r="I10" s="38"/>
      <c r="J10" s="38"/>
      <c r="K10" s="38"/>
      <c r="L10" s="38"/>
      <c r="M10" s="38"/>
      <c r="N10" s="93"/>
      <c r="O10" s="38"/>
      <c r="P10" s="38" t="s">
        <v>12</v>
      </c>
      <c r="Q10" s="372" t="s">
        <v>270</v>
      </c>
      <c r="R10" s="373"/>
      <c r="S10" s="374"/>
      <c r="T10" s="38" t="s">
        <v>13</v>
      </c>
    </row>
    <row r="11" spans="2:28" ht="28.5" customHeight="1" x14ac:dyDescent="0.4">
      <c r="B11" s="166">
        <v>46101</v>
      </c>
      <c r="C11" s="38"/>
      <c r="D11" s="38"/>
      <c r="E11" s="38"/>
      <c r="F11" s="38"/>
      <c r="G11" s="38"/>
      <c r="H11" s="38"/>
      <c r="I11" s="38" t="s">
        <v>12</v>
      </c>
      <c r="J11" s="38"/>
      <c r="K11" s="38"/>
      <c r="L11" s="38"/>
      <c r="M11" s="38"/>
      <c r="N11" s="93"/>
      <c r="O11" s="38"/>
      <c r="P11" s="38"/>
      <c r="Q11" s="372" t="s">
        <v>263</v>
      </c>
      <c r="R11" s="373"/>
      <c r="S11" s="374"/>
      <c r="T11" s="38" t="s">
        <v>13</v>
      </c>
    </row>
    <row r="12" spans="2:28" x14ac:dyDescent="0.4">
      <c r="B12" s="83"/>
      <c r="C12" s="38"/>
      <c r="D12" s="38"/>
      <c r="E12" s="38"/>
      <c r="F12" s="38"/>
      <c r="G12" s="38"/>
      <c r="H12" s="38"/>
      <c r="I12" s="38"/>
      <c r="J12" s="38"/>
      <c r="K12" s="38"/>
      <c r="L12" s="93"/>
      <c r="M12" s="38"/>
      <c r="N12" s="93"/>
      <c r="O12" s="38"/>
      <c r="P12" s="38"/>
      <c r="Q12" s="372"/>
      <c r="R12" s="373"/>
      <c r="S12" s="374"/>
      <c r="T12" s="38"/>
    </row>
    <row r="13" spans="2:28" ht="18.7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202</v>
      </c>
      <c r="D3" s="190" t="s">
        <v>86</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v>
      </c>
      <c r="N3" s="191" t="s">
        <v>23</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1" customHeight="1" x14ac:dyDescent="0.4">
      <c r="B9" s="166"/>
      <c r="C9" s="38"/>
      <c r="D9" s="38"/>
      <c r="E9" s="38"/>
      <c r="F9" s="38"/>
      <c r="G9" s="38"/>
      <c r="H9" s="38"/>
      <c r="I9" s="38"/>
      <c r="J9" s="38"/>
      <c r="K9" s="38"/>
      <c r="L9" s="93"/>
      <c r="M9" s="38"/>
      <c r="N9" s="93"/>
      <c r="O9" s="38"/>
      <c r="P9" s="38"/>
      <c r="Q9" s="372"/>
      <c r="R9" s="373"/>
      <c r="S9" s="374"/>
      <c r="T9" s="38"/>
    </row>
    <row r="10" spans="2:28" ht="21" customHeight="1" x14ac:dyDescent="0.4">
      <c r="B10" s="166"/>
      <c r="C10" s="38"/>
      <c r="D10" s="38"/>
      <c r="E10" s="38"/>
      <c r="F10" s="38"/>
      <c r="G10" s="38"/>
      <c r="H10" s="38"/>
      <c r="I10" s="38"/>
      <c r="J10" s="38"/>
      <c r="K10" s="38"/>
      <c r="L10" s="93"/>
      <c r="M10" s="38"/>
      <c r="N10" s="93"/>
      <c r="O10" s="38"/>
      <c r="P10" s="38"/>
      <c r="Q10" s="372"/>
      <c r="R10" s="373"/>
      <c r="S10" s="374"/>
      <c r="T10" s="38"/>
    </row>
    <row r="11" spans="2:28" ht="21" customHeight="1" x14ac:dyDescent="0.4">
      <c r="B11" s="166"/>
      <c r="C11" s="38"/>
      <c r="D11" s="38"/>
      <c r="E11" s="38"/>
      <c r="F11" s="38"/>
      <c r="G11" s="38"/>
      <c r="H11" s="38"/>
      <c r="I11" s="38"/>
      <c r="J11" s="38"/>
      <c r="K11" s="38"/>
      <c r="L11" s="93"/>
      <c r="M11" s="38"/>
      <c r="N11" s="93"/>
      <c r="O11" s="38"/>
      <c r="P11" s="38"/>
      <c r="Q11" s="372"/>
      <c r="R11" s="373"/>
      <c r="S11" s="374"/>
      <c r="T11" s="38"/>
    </row>
    <row r="12" spans="2:28" ht="21" customHeight="1"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21.7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203</v>
      </c>
      <c r="D3" s="190" t="s">
        <v>84</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30" customHeight="1" x14ac:dyDescent="0.4">
      <c r="B9" s="166">
        <v>46042</v>
      </c>
      <c r="C9" s="38"/>
      <c r="D9" s="38"/>
      <c r="E9" s="38"/>
      <c r="F9" s="38"/>
      <c r="G9" s="38"/>
      <c r="H9" s="38"/>
      <c r="I9" s="38" t="s">
        <v>12</v>
      </c>
      <c r="J9" s="38"/>
      <c r="K9" s="38"/>
      <c r="L9" s="93"/>
      <c r="M9" s="38"/>
      <c r="N9" s="93"/>
      <c r="O9" s="38"/>
      <c r="P9" s="38"/>
      <c r="Q9" s="372" t="s">
        <v>263</v>
      </c>
      <c r="R9" s="373"/>
      <c r="S9" s="374"/>
      <c r="T9" s="38" t="s">
        <v>13</v>
      </c>
    </row>
    <row r="10" spans="2:28" ht="30" customHeight="1" x14ac:dyDescent="0.4">
      <c r="B10" s="166">
        <v>46073</v>
      </c>
      <c r="C10" s="38"/>
      <c r="D10" s="38"/>
      <c r="E10" s="38"/>
      <c r="F10" s="38"/>
      <c r="G10" s="38"/>
      <c r="H10" s="38"/>
      <c r="I10" s="38" t="s">
        <v>12</v>
      </c>
      <c r="J10" s="38"/>
      <c r="K10" s="38"/>
      <c r="L10" s="93"/>
      <c r="M10" s="38"/>
      <c r="N10" s="93"/>
      <c r="O10" s="38"/>
      <c r="P10" s="38"/>
      <c r="Q10" s="372" t="s">
        <v>263</v>
      </c>
      <c r="R10" s="373"/>
      <c r="S10" s="374"/>
      <c r="T10" s="38" t="s">
        <v>13</v>
      </c>
    </row>
    <row r="11" spans="2:28" ht="30" customHeight="1" x14ac:dyDescent="0.4">
      <c r="B11" s="166">
        <v>46101</v>
      </c>
      <c r="C11" s="38"/>
      <c r="D11" s="38"/>
      <c r="E11" s="38"/>
      <c r="F11" s="38"/>
      <c r="G11" s="38"/>
      <c r="H11" s="38"/>
      <c r="I11" s="38" t="s">
        <v>12</v>
      </c>
      <c r="J11" s="38"/>
      <c r="K11" s="38"/>
      <c r="L11" s="93"/>
      <c r="M11" s="38"/>
      <c r="N11" s="93"/>
      <c r="O11" s="38"/>
      <c r="P11" s="38"/>
      <c r="Q11" s="372" t="s">
        <v>263</v>
      </c>
      <c r="R11" s="373"/>
      <c r="S11" s="374"/>
      <c r="T11" s="38" t="s">
        <v>13</v>
      </c>
    </row>
    <row r="12" spans="2:28" ht="30" customHeight="1" x14ac:dyDescent="0.4">
      <c r="B12" s="166"/>
      <c r="C12" s="38"/>
      <c r="D12" s="38"/>
      <c r="E12" s="38"/>
      <c r="F12" s="38"/>
      <c r="G12" s="38"/>
      <c r="H12" s="38"/>
      <c r="I12" s="38"/>
      <c r="J12" s="38"/>
      <c r="K12" s="38"/>
      <c r="L12" s="93"/>
      <c r="M12" s="38"/>
      <c r="N12" s="93"/>
      <c r="O12" s="38"/>
      <c r="P12" s="38"/>
      <c r="Q12" s="372"/>
      <c r="R12" s="373"/>
      <c r="S12" s="374"/>
      <c r="T12" s="38"/>
    </row>
    <row r="13" spans="2:28" ht="30" customHeight="1" x14ac:dyDescent="0.4">
      <c r="B13" s="166"/>
      <c r="C13" s="38"/>
      <c r="D13" s="38"/>
      <c r="E13" s="38"/>
      <c r="F13" s="38"/>
      <c r="G13" s="38"/>
      <c r="H13" s="38"/>
      <c r="I13" s="38"/>
      <c r="J13" s="38"/>
      <c r="K13" s="38"/>
      <c r="L13" s="93"/>
      <c r="M13" s="38"/>
      <c r="N13" s="93"/>
      <c r="O13" s="38"/>
      <c r="P13" s="38"/>
      <c r="Q13" s="372"/>
      <c r="R13" s="373"/>
      <c r="S13" s="374"/>
      <c r="T13" s="38"/>
    </row>
    <row r="14" spans="2:28" ht="30"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204</v>
      </c>
      <c r="D3" s="190" t="s">
        <v>83</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51" customHeight="1" x14ac:dyDescent="0.4">
      <c r="B9" s="166">
        <v>46037</v>
      </c>
      <c r="C9" s="38"/>
      <c r="D9" s="38"/>
      <c r="E9" s="38"/>
      <c r="F9" s="38"/>
      <c r="G9" s="38"/>
      <c r="H9" s="38"/>
      <c r="I9" s="38" t="s">
        <v>12</v>
      </c>
      <c r="J9" s="38"/>
      <c r="K9" s="38"/>
      <c r="L9" s="93" t="s">
        <v>271</v>
      </c>
      <c r="M9" s="38" t="s">
        <v>12</v>
      </c>
      <c r="N9" s="93"/>
      <c r="O9" s="38"/>
      <c r="P9" s="38"/>
      <c r="Q9" s="372" t="s">
        <v>272</v>
      </c>
      <c r="R9" s="373"/>
      <c r="S9" s="374"/>
      <c r="T9" s="38" t="s">
        <v>13</v>
      </c>
    </row>
    <row r="10" spans="2:28" ht="23.25" customHeight="1" x14ac:dyDescent="0.4">
      <c r="B10" s="166">
        <v>46068</v>
      </c>
      <c r="C10" s="38"/>
      <c r="D10" s="38"/>
      <c r="E10" s="38"/>
      <c r="F10" s="38"/>
      <c r="G10" s="38"/>
      <c r="H10" s="38"/>
      <c r="I10" s="38" t="s">
        <v>12</v>
      </c>
      <c r="J10" s="38"/>
      <c r="K10" s="38"/>
      <c r="L10" s="93"/>
      <c r="M10" s="38"/>
      <c r="N10" s="93"/>
      <c r="O10" s="38"/>
      <c r="P10" s="38"/>
      <c r="Q10" s="372" t="s">
        <v>263</v>
      </c>
      <c r="R10" s="373"/>
      <c r="S10" s="374"/>
      <c r="T10" s="38" t="s">
        <v>13</v>
      </c>
    </row>
    <row r="11" spans="2:28" ht="25.5" customHeight="1" x14ac:dyDescent="0.4">
      <c r="B11" s="166">
        <v>46096</v>
      </c>
      <c r="C11" s="38"/>
      <c r="D11" s="38"/>
      <c r="E11" s="38"/>
      <c r="F11" s="38"/>
      <c r="G11" s="38"/>
      <c r="H11" s="38"/>
      <c r="I11" s="38" t="s">
        <v>12</v>
      </c>
      <c r="J11" s="38"/>
      <c r="K11" s="38"/>
      <c r="L11" s="93"/>
      <c r="M11" s="38"/>
      <c r="N11" s="93"/>
      <c r="O11" s="38"/>
      <c r="P11" s="38"/>
      <c r="Q11" s="372" t="s">
        <v>263</v>
      </c>
      <c r="R11" s="373"/>
      <c r="S11" s="374"/>
      <c r="T11" s="38" t="s">
        <v>13</v>
      </c>
    </row>
    <row r="12" spans="2:28"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34.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1:S11"/>
    <mergeCell ref="Q12:S12"/>
    <mergeCell ref="B5:B8"/>
    <mergeCell ref="C5:H5"/>
    <mergeCell ref="I5:I8"/>
    <mergeCell ref="J5:O5"/>
    <mergeCell ref="P5:P8"/>
    <mergeCell ref="L7:L8"/>
    <mergeCell ref="M7:M8"/>
    <mergeCell ref="N7:N8"/>
    <mergeCell ref="O7:O8"/>
    <mergeCell ref="Q9:S9"/>
    <mergeCell ref="Q10:S10"/>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Q29" sqref="Q29"/>
    </sheetView>
  </sheetViews>
  <sheetFormatPr defaultRowHeight="18.75" x14ac:dyDescent="0.4"/>
  <cols>
    <col min="1" max="1" width="3.625" customWidth="1"/>
    <col min="2" max="2" width="9.5" customWidth="1"/>
    <col min="3" max="3" width="5" customWidth="1"/>
    <col min="4" max="4" width="6.25" customWidth="1"/>
    <col min="5" max="6" width="8.125" customWidth="1"/>
    <col min="7" max="7" width="7.875" customWidth="1"/>
    <col min="8" max="10" width="8" bestFit="1" customWidth="1"/>
    <col min="11" max="11" width="5" customWidth="1"/>
    <col min="12" max="12" width="5.125" customWidth="1"/>
    <col min="13" max="13" width="8.25" bestFit="1" customWidth="1"/>
    <col min="14" max="14" width="7.875" customWidth="1"/>
    <col min="15" max="15" width="8.25" bestFit="1" customWidth="1"/>
    <col min="16" max="16" width="7.5" bestFit="1" customWidth="1"/>
    <col min="17" max="17" width="8.25" bestFit="1" customWidth="1"/>
    <col min="18" max="18" width="7.5" bestFit="1" customWidth="1"/>
    <col min="19" max="19" width="7.5" customWidth="1"/>
    <col min="20" max="25" width="8.25" customWidth="1"/>
  </cols>
  <sheetData>
    <row r="1" spans="2:25" x14ac:dyDescent="0.4">
      <c r="B1" s="152" t="s">
        <v>247</v>
      </c>
      <c r="E1" s="152" t="s">
        <v>237</v>
      </c>
      <c r="F1" s="171" t="s">
        <v>238</v>
      </c>
      <c r="G1" s="171" t="s">
        <v>239</v>
      </c>
      <c r="H1" s="171" t="s">
        <v>240</v>
      </c>
      <c r="I1" s="171" t="s">
        <v>241</v>
      </c>
      <c r="J1" s="171" t="s">
        <v>242</v>
      </c>
      <c r="K1" s="171"/>
      <c r="L1" s="171" t="s">
        <v>243</v>
      </c>
      <c r="M1" s="171"/>
      <c r="N1" s="171" t="s">
        <v>244</v>
      </c>
      <c r="O1" s="171"/>
      <c r="P1" s="171" t="s">
        <v>246</v>
      </c>
      <c r="Q1" s="171"/>
      <c r="R1" s="171" t="s">
        <v>245</v>
      </c>
    </row>
    <row r="2" spans="2:25" x14ac:dyDescent="0.4">
      <c r="B2" s="40" t="s">
        <v>297</v>
      </c>
      <c r="C2" s="40"/>
      <c r="L2" s="43" t="s">
        <v>248</v>
      </c>
    </row>
    <row r="3" spans="2:25" x14ac:dyDescent="0.4">
      <c r="B3" s="43" t="s">
        <v>175</v>
      </c>
      <c r="C3" s="43"/>
      <c r="L3" s="111" t="s">
        <v>57</v>
      </c>
      <c r="M3" s="112"/>
      <c r="N3" s="113" t="s">
        <v>250</v>
      </c>
      <c r="O3" s="113"/>
      <c r="P3" s="113"/>
      <c r="Q3" s="170"/>
      <c r="R3" s="113" t="s">
        <v>157</v>
      </c>
      <c r="S3" s="113"/>
      <c r="T3" s="43"/>
      <c r="U3" s="118"/>
      <c r="V3" s="43" t="s">
        <v>158</v>
      </c>
      <c r="W3" s="43"/>
      <c r="X3" s="43"/>
    </row>
    <row r="4" spans="2:25" ht="18.75" customHeight="1" x14ac:dyDescent="0.4">
      <c r="B4" s="389" t="s">
        <v>294</v>
      </c>
      <c r="C4" s="348" t="s">
        <v>22</v>
      </c>
      <c r="D4" s="386" t="s">
        <v>52</v>
      </c>
      <c r="E4" s="387"/>
      <c r="F4" s="387"/>
      <c r="G4" s="387"/>
      <c r="H4" s="387"/>
      <c r="I4" s="387"/>
      <c r="J4" s="388"/>
      <c r="K4" s="386" t="s">
        <v>78</v>
      </c>
      <c r="L4" s="388"/>
      <c r="M4" s="386" t="s">
        <v>73</v>
      </c>
      <c r="N4" s="387"/>
      <c r="O4" s="387"/>
      <c r="P4" s="387"/>
      <c r="Q4" s="387"/>
      <c r="R4" s="388"/>
      <c r="S4" s="348" t="s">
        <v>161</v>
      </c>
      <c r="T4" s="386" t="s">
        <v>4</v>
      </c>
      <c r="U4" s="387"/>
      <c r="V4" s="387"/>
      <c r="W4" s="387"/>
      <c r="X4" s="387"/>
      <c r="Y4" s="388"/>
    </row>
    <row r="5" spans="2:25" x14ac:dyDescent="0.4">
      <c r="B5" s="389"/>
      <c r="C5" s="390"/>
      <c r="D5" s="348" t="s">
        <v>155</v>
      </c>
      <c r="E5" s="348" t="s">
        <v>55</v>
      </c>
      <c r="F5" s="391" t="s">
        <v>36</v>
      </c>
      <c r="G5" s="393"/>
      <c r="H5" s="393"/>
      <c r="I5" s="393"/>
      <c r="J5" s="394"/>
      <c r="K5" s="348" t="s">
        <v>41</v>
      </c>
      <c r="L5" s="348" t="s">
        <v>79</v>
      </c>
      <c r="M5" s="386" t="s">
        <v>103</v>
      </c>
      <c r="N5" s="388"/>
      <c r="O5" s="386" t="s">
        <v>104</v>
      </c>
      <c r="P5" s="388"/>
      <c r="Q5" s="386" t="s">
        <v>105</v>
      </c>
      <c r="R5" s="388"/>
      <c r="S5" s="390"/>
      <c r="T5" s="386" t="s">
        <v>88</v>
      </c>
      <c r="U5" s="387"/>
      <c r="V5" s="387"/>
      <c r="W5" s="387"/>
      <c r="X5" s="387"/>
      <c r="Y5" s="388"/>
    </row>
    <row r="6" spans="2:25" ht="24" customHeight="1" x14ac:dyDescent="0.4">
      <c r="B6" s="389"/>
      <c r="C6" s="390"/>
      <c r="D6" s="390"/>
      <c r="E6" s="390"/>
      <c r="F6" s="348" t="s">
        <v>153</v>
      </c>
      <c r="G6" s="391" t="s">
        <v>154</v>
      </c>
      <c r="H6" s="196"/>
      <c r="I6" s="197"/>
      <c r="J6" s="198"/>
      <c r="K6" s="390"/>
      <c r="L6" s="390"/>
      <c r="M6" s="350" t="s">
        <v>44</v>
      </c>
      <c r="N6" s="348" t="s">
        <v>131</v>
      </c>
      <c r="O6" s="350" t="s">
        <v>44</v>
      </c>
      <c r="P6" s="348" t="s">
        <v>131</v>
      </c>
      <c r="Q6" s="350" t="s">
        <v>44</v>
      </c>
      <c r="R6" s="348" t="s">
        <v>131</v>
      </c>
      <c r="S6" s="390"/>
      <c r="T6" s="348" t="s">
        <v>26</v>
      </c>
      <c r="U6" s="348" t="s">
        <v>27</v>
      </c>
      <c r="V6" s="348" t="s">
        <v>10</v>
      </c>
      <c r="W6" s="348" t="s">
        <v>11</v>
      </c>
      <c r="X6" s="348" t="s">
        <v>3</v>
      </c>
      <c r="Y6" s="348" t="s">
        <v>33</v>
      </c>
    </row>
    <row r="7" spans="2:25" x14ac:dyDescent="0.4">
      <c r="B7" s="389"/>
      <c r="C7" s="349"/>
      <c r="D7" s="349"/>
      <c r="E7" s="349"/>
      <c r="F7" s="349"/>
      <c r="G7" s="392"/>
      <c r="H7" s="186" t="s">
        <v>120</v>
      </c>
      <c r="I7" s="195" t="s">
        <v>37</v>
      </c>
      <c r="J7" s="195" t="s">
        <v>38</v>
      </c>
      <c r="K7" s="349"/>
      <c r="L7" s="349"/>
      <c r="M7" s="351"/>
      <c r="N7" s="349"/>
      <c r="O7" s="351"/>
      <c r="P7" s="349"/>
      <c r="Q7" s="351"/>
      <c r="R7" s="349"/>
      <c r="S7" s="349"/>
      <c r="T7" s="349"/>
      <c r="U7" s="349"/>
      <c r="V7" s="349"/>
      <c r="W7" s="349"/>
      <c r="X7" s="349"/>
      <c r="Y7" s="349"/>
    </row>
    <row r="8" spans="2:25" x14ac:dyDescent="0.4">
      <c r="B8" s="3"/>
      <c r="C8" s="6"/>
      <c r="D8" s="6"/>
      <c r="E8" s="6"/>
      <c r="F8" s="6"/>
      <c r="G8" s="167"/>
      <c r="H8" s="27"/>
      <c r="I8" s="98"/>
      <c r="J8" s="98"/>
      <c r="K8" s="6"/>
      <c r="L8" s="6"/>
      <c r="M8" s="6"/>
      <c r="N8" s="6"/>
      <c r="O8" s="6"/>
      <c r="P8" s="6"/>
      <c r="Q8" s="6"/>
      <c r="R8" s="6"/>
      <c r="S8" s="6"/>
      <c r="T8" s="6"/>
      <c r="U8" s="6"/>
      <c r="V8" s="6"/>
      <c r="W8" s="6"/>
      <c r="X8" s="6"/>
      <c r="Y8" s="6"/>
    </row>
    <row r="9" spans="2:25" ht="36" x14ac:dyDescent="0.4">
      <c r="B9" s="199" t="str">
        <f>'1-1.入居状況等の記録'!A5</f>
        <v>101○○</v>
      </c>
      <c r="C9" s="200" t="str">
        <f>VLOOKUP($B9,'1-1.入居状況等の記録'!$A$5:$AE$20,9,FALSE)</f>
        <v>○</v>
      </c>
      <c r="D9" s="200" t="str">
        <f>IF(VLOOKUP($B9,'1-1.入居状況等の記録'!$A$5:$AE$20,22,FALSE)=0,"",(VLOOKUP($B9,'1-1.入居状況等の記録'!$A$5:$AE$20,22,FALSE)))</f>
        <v>機器</v>
      </c>
      <c r="E9" s="201" cm="1">
        <f t="array" aca="1" ref="E9" ca="1">INDIRECT($B9&amp;"!"&amp;E$1)</f>
        <v>2</v>
      </c>
      <c r="F9" s="201" cm="1">
        <f t="array" aca="1" ref="F9" ca="1">INDIRECT($B9&amp;"!"&amp;F$1)</f>
        <v>1</v>
      </c>
      <c r="G9" s="201" cm="1">
        <f t="array" aca="1" ref="G9" ca="1">INDIRECT($B9&amp;"!"&amp;G$1)</f>
        <v>1</v>
      </c>
      <c r="H9" s="201" cm="1">
        <f t="array" aca="1" ref="H9" ca="1">INDIRECT($B9&amp;"!"&amp;H$1)</f>
        <v>0</v>
      </c>
      <c r="I9" s="201" cm="1">
        <f t="array" aca="1" ref="I9" ca="1">INDIRECT($B9&amp;"!"&amp;I$1)</f>
        <v>1</v>
      </c>
      <c r="J9" s="201" cm="1">
        <f t="array" aca="1" ref="J9" ca="1">INDIRECT($B9&amp;"!"&amp;J$1)</f>
        <v>0</v>
      </c>
      <c r="K9" s="200" t="str">
        <f>IF(VLOOKUP($B9,'1-1.入居状況等の記録'!$A$5:$AE$20,23,FALSE)=0,"",(VLOOKUP($B9,'1-1.入居状況等の記録'!$A$5:$AE$20,23,FALSE)))</f>
        <v>訪問</v>
      </c>
      <c r="L9" s="201" cm="1">
        <f t="array" aca="1" ref="L9" ca="1">INDIRECT($B9&amp;"!"&amp;L$1)</f>
        <v>3</v>
      </c>
      <c r="M9" s="5"/>
      <c r="N9" s="201" cm="1">
        <f t="array" aca="1" ref="N9" ca="1">INDIRECT($B9&amp;"!"&amp;N$1)</f>
        <v>0</v>
      </c>
      <c r="O9" s="38" t="s">
        <v>48</v>
      </c>
      <c r="P9" s="201" cm="1">
        <f t="array" aca="1" ref="P9" ca="1">INDIRECT($B9&amp;"!"&amp;P$1)</f>
        <v>1</v>
      </c>
      <c r="Q9" s="155" t="s">
        <v>274</v>
      </c>
      <c r="R9" s="201" cm="1">
        <f t="array" aca="1" ref="R9" ca="1">INDIRECT($B9&amp;"!"&amp;R$1)</f>
        <v>1</v>
      </c>
      <c r="S9" s="202" t="str">
        <f>IF(VLOOKUP($B9,'1-1.入居状況等の記録'!$A$5:$AE$20,'1-1.入居状況等の記録'!P$1,FALSE)="","",VLOOKUP($B9,'1-1.入居状況等の記録'!$A$5:$AE$20,'1-1.入居状況等の記録'!P$1,FALSE))</f>
        <v>通院付添</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4">
      <c r="B10" s="199" t="str">
        <f>'1-1.入居状況等の記録'!A6</f>
        <v>101□□</v>
      </c>
      <c r="C10" s="200" t="str">
        <f>VLOOKUP($B10,'1-1.入居状況等の記録'!$A$5:$AE$20,9,FALSE)</f>
        <v>-</v>
      </c>
      <c r="D10" s="200" t="str">
        <f>IF(VLOOKUP($B10,'1-1.入居状況等の記録'!$A$5:$AE$20,22,FALSE)=0,"",(VLOOKUP($B10,'1-1.入居状況等の記録'!$A$5:$AE$20,22,FALSE)))</f>
        <v>機器</v>
      </c>
      <c r="E10" s="201" cm="1">
        <f t="array" aca="1" ref="E10" ca="1">INDIRECT($B10&amp;"!"&amp;E$1)</f>
        <v>1</v>
      </c>
      <c r="F10" s="201" cm="1">
        <f t="array" aca="1" ref="F10" ca="1">INDIRECT($B10&amp;"!"&amp;F$1)</f>
        <v>1</v>
      </c>
      <c r="G10" s="201" cm="1">
        <f t="array" aca="1" ref="G10" ca="1">INDIRECT($B10&amp;"!"&amp;G$1)</f>
        <v>0</v>
      </c>
      <c r="H10" s="201" cm="1">
        <f t="array" aca="1" ref="H10" ca="1">INDIRECT($B10&amp;"!"&amp;H$1)</f>
        <v>0</v>
      </c>
      <c r="I10" s="201" cm="1">
        <f t="array" aca="1" ref="I10" ca="1">INDIRECT($B10&amp;"!"&amp;I$1)</f>
        <v>0</v>
      </c>
      <c r="J10" s="201" cm="1">
        <f t="array" aca="1" ref="J10" ca="1">INDIRECT($B10&amp;"!"&amp;J$1)</f>
        <v>0</v>
      </c>
      <c r="K10" s="200" t="str">
        <f>IF(VLOOKUP($B10,'1-1.入居状況等の記録'!$A$5:$AE$20,23,FALSE)=0,"",(VLOOKUP($B10,'1-1.入居状況等の記録'!$A$5:$AE$20,23,FALSE)))</f>
        <v>訪問</v>
      </c>
      <c r="L10" s="201" cm="1">
        <f t="array" aca="1" ref="L10" ca="1">INDIRECT($B10&amp;"!"&amp;L$1)</f>
        <v>2</v>
      </c>
      <c r="M10" s="5"/>
      <c r="N10" s="201" cm="1">
        <f t="array" aca="1" ref="N10" ca="1">INDIRECT($B10&amp;"!"&amp;N$1)</f>
        <v>0</v>
      </c>
      <c r="O10" s="38"/>
      <c r="P10" s="201" cm="1">
        <f t="array" aca="1" ref="P10" ca="1">INDIRECT($B10&amp;"!"&amp;P$1)</f>
        <v>0</v>
      </c>
      <c r="Q10" s="59"/>
      <c r="R10" s="201" cm="1">
        <f t="array" aca="1" ref="R10" ca="1">INDIRECT($B10&amp;"!"&amp;R$1)</f>
        <v>0</v>
      </c>
      <c r="S10" s="202" t="str">
        <f>IF(VLOOKUP($B10,'1-1.入居状況等の記録'!$A$5:$AE$20,'1-1.入居状況等の記録'!P$1,FALSE)="","",VLOOKUP($B10,'1-1.入居状況等の記録'!$A$5:$AE$20,'1-1.入居状況等の記録'!P$1,FALSE))</f>
        <v>なし</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ht="36" x14ac:dyDescent="0.4">
      <c r="B11" s="199" t="str">
        <f>'1-1.入居状況等の記録'!A7</f>
        <v>103△□○</v>
      </c>
      <c r="C11" s="200" t="str">
        <f>VLOOKUP($B11,'1-1.入居状況等の記録'!$A$5:$AE$20,9,FALSE)</f>
        <v>○</v>
      </c>
      <c r="D11" s="200" t="str">
        <f>IF(VLOOKUP($B11,'1-1.入居状況等の記録'!$A$5:$AE$20,22,FALSE)=0,"",(VLOOKUP($B11,'1-1.入居状況等の記録'!$A$5:$AE$20,22,FALSE)))</f>
        <v>機器</v>
      </c>
      <c r="E11" s="201" cm="1">
        <f t="array" aca="1" ref="E11" ca="1">INDIRECT($B11&amp;"!"&amp;E$1)</f>
        <v>1</v>
      </c>
      <c r="F11" s="201" cm="1">
        <f t="array" aca="1" ref="F11" ca="1">INDIRECT($B11&amp;"!"&amp;F$1)</f>
        <v>1</v>
      </c>
      <c r="G11" s="201" cm="1">
        <f t="array" aca="1" ref="G11" ca="1">INDIRECT($B11&amp;"!"&amp;G$1)</f>
        <v>0</v>
      </c>
      <c r="H11" s="201" cm="1">
        <f t="array" aca="1" ref="H11" ca="1">INDIRECT($B11&amp;"!"&amp;H$1)</f>
        <v>0</v>
      </c>
      <c r="I11" s="201" cm="1">
        <f t="array" aca="1" ref="I11" ca="1">INDIRECT($B11&amp;"!"&amp;I$1)</f>
        <v>0</v>
      </c>
      <c r="J11" s="201" cm="1">
        <f t="array" aca="1" ref="J11" ca="1">INDIRECT($B11&amp;"!"&amp;J$1)</f>
        <v>0</v>
      </c>
      <c r="K11" s="200" t="str">
        <f>IF(VLOOKUP($B11,'1-1.入居状況等の記録'!$A$5:$AE$20,23,FALSE)=0,"",(VLOOKUP($B11,'1-1.入居状況等の記録'!$A$5:$AE$20,23,FALSE)))</f>
        <v>訪問</v>
      </c>
      <c r="L11" s="201" cm="1">
        <f t="array" aca="1" ref="L11" ca="1">INDIRECT($B11&amp;"!"&amp;L$1)</f>
        <v>6</v>
      </c>
      <c r="M11" s="5"/>
      <c r="N11" s="201" cm="1">
        <f t="array" aca="1" ref="N11" ca="1">INDIRECT($B11&amp;"!"&amp;N$1)</f>
        <v>0</v>
      </c>
      <c r="O11" s="38" t="s">
        <v>48</v>
      </c>
      <c r="P11" s="201" cm="1">
        <f t="array" aca="1" ref="P11" ca="1">INDIRECT($B11&amp;"!"&amp;P$1)</f>
        <v>1</v>
      </c>
      <c r="Q11" s="59"/>
      <c r="R11" s="201" cm="1">
        <f t="array" aca="1" ref="R11" ca="1">INDIRECT($B11&amp;"!"&amp;R$1)</f>
        <v>0</v>
      </c>
      <c r="S11" s="202" t="str">
        <f>IF(VLOOKUP($B11,'1-1.入居状況等の記録'!$A$5:$AE$20,'1-1.入居状況等の記録'!P$1,FALSE)="","",VLOOKUP($B11,'1-1.入居状況等の記録'!$A$5:$AE$20,'1-1.入居状況等の記録'!P$1,FALSE))</f>
        <v>通院付添</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ht="60" x14ac:dyDescent="0.4">
      <c r="B12" s="199" t="str">
        <f>'1-1.入居状況等の記録'!A8</f>
        <v>104●◇</v>
      </c>
      <c r="C12" s="200" t="str">
        <f>VLOOKUP($B12,'1-1.入居状況等の記録'!$A$5:$AE$20,9,FALSE)</f>
        <v>○</v>
      </c>
      <c r="D12" s="200" t="str">
        <f>IF(VLOOKUP($B12,'1-1.入居状況等の記録'!$A$5:$AE$20,22,FALSE)=0,"",(VLOOKUP($B12,'1-1.入居状況等の記録'!$A$5:$AE$20,22,FALSE)))</f>
        <v>電話</v>
      </c>
      <c r="E12" s="201" cm="1">
        <f t="array" aca="1" ref="E12" ca="1">INDIRECT($B12&amp;"!"&amp;E$1)</f>
        <v>0</v>
      </c>
      <c r="F12" s="201" cm="1">
        <f t="array" aca="1" ref="F12" ca="1">INDIRECT($B12&amp;"!"&amp;F$1)</f>
        <v>0</v>
      </c>
      <c r="G12" s="201" cm="1">
        <f t="array" aca="1" ref="G12" ca="1">INDIRECT($B12&amp;"!"&amp;G$1)</f>
        <v>0</v>
      </c>
      <c r="H12" s="201" cm="1">
        <f t="array" aca="1" ref="H12" ca="1">INDIRECT($B12&amp;"!"&amp;H$1)</f>
        <v>0</v>
      </c>
      <c r="I12" s="201" cm="1">
        <f t="array" aca="1" ref="I12" ca="1">INDIRECT($B12&amp;"!"&amp;I$1)</f>
        <v>0</v>
      </c>
      <c r="J12" s="201" cm="1">
        <f t="array" aca="1" ref="J12" ca="1">INDIRECT($B12&amp;"!"&amp;J$1)</f>
        <v>0</v>
      </c>
      <c r="K12" s="200" t="str">
        <f>IF(VLOOKUP($B12,'1-1.入居状況等の記録'!$A$5:$AE$20,23,FALSE)=0,"",(VLOOKUP($B12,'1-1.入居状況等の記録'!$A$5:$AE$20,23,FALSE)))</f>
        <v>訪問</v>
      </c>
      <c r="L12" s="201" cm="1">
        <f t="array" aca="1" ref="L12" ca="1">INDIRECT($B12&amp;"!"&amp;L$1)</f>
        <v>4</v>
      </c>
      <c r="M12" s="5"/>
      <c r="N12" s="201" cm="1">
        <f t="array" aca="1" ref="N12" ca="1">INDIRECT($B12&amp;"!"&amp;N$1)</f>
        <v>0</v>
      </c>
      <c r="O12" s="38" t="s">
        <v>48</v>
      </c>
      <c r="P12" s="201" cm="1">
        <f t="array" aca="1" ref="P12" ca="1">INDIRECT($B12&amp;"!"&amp;P$1)</f>
        <v>1</v>
      </c>
      <c r="Q12" s="155" t="s">
        <v>273</v>
      </c>
      <c r="R12" s="201" cm="1">
        <f t="array" aca="1" ref="R12" ca="1">INDIRECT($B12&amp;"!"&amp;R$1)</f>
        <v>2</v>
      </c>
      <c r="S12" s="202" t="str">
        <f>IF(VLOOKUP($B12,'1-1.入居状況等の記録'!$A$5:$AE$20,'1-1.入居状況等の記録'!P$1,FALSE)="","",VLOOKUP($B12,'1-1.入居状況等の記録'!$A$5:$AE$20,'1-1.入居状況等の記録'!P$1,FALSE))</f>
        <v>なし</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4">
      <c r="B13" s="199" t="str">
        <f>'1-1.入居状況等の記録'!A9</f>
        <v>104空き</v>
      </c>
      <c r="C13" s="200" t="str">
        <f>VLOOKUP($B13,'1-1.入居状況等の記録'!$A$5:$AE$20,9,FALSE)</f>
        <v>-</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なし</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4">
      <c r="B14" s="199" t="str">
        <f>'1-1.入居状況等の記録'!A10</f>
        <v>201◇○</v>
      </c>
      <c r="C14" s="200" t="str">
        <f>VLOOKUP($B14,'1-1.入居状況等の記録'!$A$5:$AE$20,9,FALSE)</f>
        <v>-</v>
      </c>
      <c r="D14" s="200" t="str">
        <f>IF(VLOOKUP($B14,'1-1.入居状況等の記録'!$A$5:$AE$20,22,FALSE)=0,"",(VLOOKUP($B14,'1-1.入居状況等の記録'!$A$5:$AE$20,22,FALSE)))</f>
        <v>-</v>
      </c>
      <c r="E14" s="201" cm="1">
        <f t="array" aca="1" ref="E14" ca="1">INDIRECT($B14&amp;"!"&amp;E$1)</f>
        <v>0</v>
      </c>
      <c r="F14" s="201" cm="1">
        <f t="array" aca="1" ref="F14" ca="1">INDIRECT($B14&amp;"!"&amp;F$1)</f>
        <v>0</v>
      </c>
      <c r="G14" s="201" cm="1">
        <f t="array" aca="1" ref="G14" ca="1">INDIRECT($B14&amp;"!"&amp;G$1)</f>
        <v>0</v>
      </c>
      <c r="H14" s="201" cm="1">
        <f t="array" aca="1" ref="H14" ca="1">INDIRECT($B14&amp;"!"&amp;H$1)</f>
        <v>0</v>
      </c>
      <c r="I14" s="201" cm="1">
        <f t="array" aca="1" ref="I14" ca="1">INDIRECT($B14&amp;"!"&amp;I$1)</f>
        <v>0</v>
      </c>
      <c r="J14" s="201" cm="1">
        <f t="array" aca="1" ref="J14" ca="1">INDIRECT($B14&amp;"!"&amp;J$1)</f>
        <v>0</v>
      </c>
      <c r="K14" s="200" t="str">
        <f>IF(VLOOKUP($B14,'1-1.入居状況等の記録'!$A$5:$AE$20,23,FALSE)=0,"",(VLOOKUP($B14,'1-1.入居状況等の記録'!$A$5:$AE$20,23,FALSE)))</f>
        <v>訪問</v>
      </c>
      <c r="L14" s="201" cm="1">
        <f t="array" aca="1" ref="L14" ca="1">INDIRECT($B14&amp;"!"&amp;L$1)</f>
        <v>2</v>
      </c>
      <c r="M14" s="5"/>
      <c r="N14" s="201" cm="1">
        <f t="array" aca="1" ref="N14" ca="1">INDIRECT($B14&amp;"!"&amp;N$1)</f>
        <v>0</v>
      </c>
      <c r="O14" s="38"/>
      <c r="P14" s="201" cm="1">
        <f t="array" aca="1" ref="P14" ca="1">INDIRECT($B14&amp;"!"&amp;P$1)</f>
        <v>0</v>
      </c>
      <c r="Q14" s="59"/>
      <c r="R14" s="201" cm="1">
        <f t="array" aca="1" ref="R14" ca="1">INDIRECT($B14&amp;"!"&amp;R$1)</f>
        <v>0</v>
      </c>
      <c r="S14" s="202" t="str">
        <f>IF(VLOOKUP($B14,'1-1.入居状況等の記録'!$A$5:$AE$20,'1-1.入居状況等の記録'!P$1,FALSE)="","",VLOOKUP($B14,'1-1.入居状況等の記録'!$A$5:$AE$20,'1-1.入居状況等の記録'!P$1,FALSE))</f>
        <v>買い物支援</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4">
      <c r="B15" s="199" t="str">
        <f>'1-1.入居状況等の記録'!A11</f>
        <v>202□◇</v>
      </c>
      <c r="C15" s="200" t="str">
        <f>VLOOKUP($B15,'1-1.入居状況等の記録'!$A$5:$AE$20,9,FALSE)</f>
        <v>-</v>
      </c>
      <c r="D15" s="200" t="str">
        <f>IF(VLOOKUP($B15,'1-1.入居状況等の記録'!$A$5:$AE$20,22,FALSE)=0,"",(VLOOKUP($B15,'1-1.入居状況等の記録'!$A$5:$AE$20,22,FALSE)))</f>
        <v>-</v>
      </c>
      <c r="E15" s="201" cm="1">
        <f t="array" aca="1" ref="E15" ca="1">INDIRECT($B15&amp;"!"&amp;E$1)</f>
        <v>0</v>
      </c>
      <c r="F15" s="201" cm="1">
        <f t="array" aca="1" ref="F15" ca="1">INDIRECT($B15&amp;"!"&amp;F$1)</f>
        <v>0</v>
      </c>
      <c r="G15" s="201" cm="1">
        <f t="array" aca="1" ref="G15" ca="1">INDIRECT($B15&amp;"!"&amp;G$1)</f>
        <v>0</v>
      </c>
      <c r="H15" s="201" cm="1">
        <f t="array" aca="1" ref="H15" ca="1">INDIRECT($B15&amp;"!"&amp;H$1)</f>
        <v>0</v>
      </c>
      <c r="I15" s="201" cm="1">
        <f t="array" aca="1" ref="I15" ca="1">INDIRECT($B15&amp;"!"&amp;I$1)</f>
        <v>0</v>
      </c>
      <c r="J15" s="201" cm="1">
        <f t="array" aca="1" ref="J15" ca="1">INDIRECT($B15&amp;"!"&amp;J$1)</f>
        <v>0</v>
      </c>
      <c r="K15" s="200" t="str">
        <f>IF(VLOOKUP($B15,'1-1.入居状況等の記録'!$A$5:$AE$20,23,FALSE)=0,"",(VLOOKUP($B15,'1-1.入居状況等の記録'!$A$5:$AE$20,23,FALSE)))</f>
        <v>-</v>
      </c>
      <c r="L15" s="201" cm="1">
        <f t="array" aca="1" ref="L15" ca="1">INDIRECT($B15&amp;"!"&amp;L$1)</f>
        <v>0</v>
      </c>
      <c r="M15" s="5"/>
      <c r="N15" s="201" cm="1">
        <f t="array" aca="1" ref="N15" ca="1">INDIRECT($B15&amp;"!"&amp;N$1)</f>
        <v>0</v>
      </c>
      <c r="O15" s="38"/>
      <c r="P15" s="201" cm="1">
        <f t="array" aca="1" ref="P15" ca="1">INDIRECT($B15&amp;"!"&amp;P$1)</f>
        <v>0</v>
      </c>
      <c r="Q15" s="59"/>
      <c r="R15" s="201" cm="1">
        <f t="array" aca="1" ref="R15" ca="1">INDIRECT($B15&amp;"!"&amp;R$1)</f>
        <v>0</v>
      </c>
      <c r="S15" s="202" t="str">
        <f>IF(VLOOKUP($B15,'1-1.入居状況等の記録'!$A$5:$AE$20,'1-1.入居状況等の記録'!P$1,FALSE)="","",VLOOKUP($B15,'1-1.入居状況等の記録'!$A$5:$AE$20,'1-1.入居状況等の記録'!P$1,FALSE))</f>
        <v>なし</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4">
      <c r="B16" s="199" t="str">
        <f>'1-1.入居状況等の記録'!A12</f>
        <v>203○△</v>
      </c>
      <c r="C16" s="200" t="str">
        <f>VLOOKUP($B16,'1-1.入居状況等の記録'!$A$5:$AE$20,9,FALSE)</f>
        <v>○</v>
      </c>
      <c r="D16" s="200" t="str">
        <f>IF(VLOOKUP($B16,'1-1.入居状況等の記録'!$A$5:$AE$20,22,FALSE)=0,"",(VLOOKUP($B16,'1-1.入居状況等の記録'!$A$5:$AE$20,22,FALSE)))</f>
        <v>機器</v>
      </c>
      <c r="E16" s="201" cm="1">
        <f t="array" aca="1" ref="E16" ca="1">INDIRECT($B16&amp;"!"&amp;E$1)</f>
        <v>0</v>
      </c>
      <c r="F16" s="201" cm="1">
        <f t="array" aca="1" ref="F16" ca="1">INDIRECT($B16&amp;"!"&amp;F$1)</f>
        <v>0</v>
      </c>
      <c r="G16" s="201" cm="1">
        <f t="array" aca="1" ref="G16" ca="1">INDIRECT($B16&amp;"!"&amp;G$1)</f>
        <v>0</v>
      </c>
      <c r="H16" s="201" cm="1">
        <f t="array" aca="1" ref="H16" ca="1">INDIRECT($B16&amp;"!"&amp;H$1)</f>
        <v>0</v>
      </c>
      <c r="I16" s="201" cm="1">
        <f t="array" aca="1" ref="I16" ca="1">INDIRECT($B16&amp;"!"&amp;I$1)</f>
        <v>0</v>
      </c>
      <c r="J16" s="201" cm="1">
        <f t="array" aca="1" ref="J16" ca="1">INDIRECT($B16&amp;"!"&amp;J$1)</f>
        <v>0</v>
      </c>
      <c r="K16" s="200" t="str">
        <f>IF(VLOOKUP($B16,'1-1.入居状況等の記録'!$A$5:$AE$20,23,FALSE)=0,"",(VLOOKUP($B16,'1-1.入居状況等の記録'!$A$5:$AE$20,23,FALSE)))</f>
        <v>訪問</v>
      </c>
      <c r="L16" s="201" cm="1">
        <f t="array" aca="1" ref="L16" ca="1">INDIRECT($B16&amp;"!"&amp;L$1)</f>
        <v>3</v>
      </c>
      <c r="M16" s="5"/>
      <c r="N16" s="201" cm="1">
        <f t="array" aca="1" ref="N16" ca="1">INDIRECT($B16&amp;"!"&amp;N$1)</f>
        <v>0</v>
      </c>
      <c r="O16" s="38"/>
      <c r="P16" s="201" cm="1">
        <f t="array" aca="1" ref="P16" ca="1">INDIRECT($B16&amp;"!"&amp;P$1)</f>
        <v>0</v>
      </c>
      <c r="Q16" s="59"/>
      <c r="R16" s="201" cm="1">
        <f t="array" aca="1" ref="R16" ca="1">INDIRECT($B16&amp;"!"&amp;R$1)</f>
        <v>0</v>
      </c>
      <c r="S16" s="202" t="str">
        <f>IF(VLOOKUP($B16,'1-1.入居状況等の記録'!$A$5:$AE$20,'1-1.入居状況等の記録'!P$1,FALSE)="","",VLOOKUP($B16,'1-1.入居状況等の記録'!$A$5:$AE$20,'1-1.入居状況等の記録'!P$1,FALSE))</f>
        <v>なし</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4">
      <c r="B17" s="199" t="str">
        <f>'1-1.入居状況等の記録'!A13</f>
        <v>204空き</v>
      </c>
      <c r="C17" s="200" t="str">
        <f>VLOOKUP($B17,'1-1.入居状況等の記録'!$A$5:$AE$20,9,FALSE)</f>
        <v>-</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なし</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ht="36" x14ac:dyDescent="0.4">
      <c r="B18" s="199" t="str">
        <f>'1-1.入居状況等の記録'!A14</f>
        <v>204□○</v>
      </c>
      <c r="C18" s="200" t="str">
        <f>VLOOKUP($B18,'1-1.入居状況等の記録'!$A$5:$AE$20,9,FALSE)</f>
        <v>○</v>
      </c>
      <c r="D18" s="200" t="str">
        <f>IF(VLOOKUP($B18,'1-1.入居状況等の記録'!$A$5:$AE$20,22,FALSE)=0,"",(VLOOKUP($B18,'1-1.入居状況等の記録'!$A$5:$AE$20,22,FALSE)))</f>
        <v>電話</v>
      </c>
      <c r="E18" s="201" cm="1">
        <f t="array" aca="1" ref="E18" ca="1">INDIRECT($B18&amp;"!"&amp;E$1)</f>
        <v>0</v>
      </c>
      <c r="F18" s="201" cm="1">
        <f t="array" aca="1" ref="F18" ca="1">INDIRECT($B18&amp;"!"&amp;F$1)</f>
        <v>0</v>
      </c>
      <c r="G18" s="201" cm="1">
        <f t="array" aca="1" ref="G18" ca="1">INDIRECT($B18&amp;"!"&amp;G$1)</f>
        <v>0</v>
      </c>
      <c r="H18" s="201" cm="1">
        <f t="array" aca="1" ref="H18" ca="1">INDIRECT($B18&amp;"!"&amp;H$1)</f>
        <v>0</v>
      </c>
      <c r="I18" s="201" cm="1">
        <f t="array" aca="1" ref="I18" ca="1">INDIRECT($B18&amp;"!"&amp;I$1)</f>
        <v>0</v>
      </c>
      <c r="J18" s="201" cm="1">
        <f t="array" aca="1" ref="J18" ca="1">INDIRECT($B18&amp;"!"&amp;J$1)</f>
        <v>0</v>
      </c>
      <c r="K18" s="200" t="str">
        <f>IF(VLOOKUP($B18,'1-1.入居状況等の記録'!$A$5:$AE$20,23,FALSE)=0,"",(VLOOKUP($B18,'1-1.入居状況等の記録'!$A$5:$AE$20,23,FALSE)))</f>
        <v>訪問</v>
      </c>
      <c r="L18" s="201" cm="1">
        <f t="array" aca="1" ref="L18" ca="1">INDIRECT($B18&amp;"!"&amp;L$1)</f>
        <v>3</v>
      </c>
      <c r="M18" s="5"/>
      <c r="N18" s="201" cm="1">
        <f t="array" aca="1" ref="N18" ca="1">INDIRECT($B18&amp;"!"&amp;N$1)</f>
        <v>0</v>
      </c>
      <c r="O18" s="38" t="s">
        <v>255</v>
      </c>
      <c r="P18" s="201" cm="1">
        <f t="array" aca="1" ref="P18" ca="1">INDIRECT($B18&amp;"!"&amp;P$1)</f>
        <v>1</v>
      </c>
      <c r="Q18" s="59"/>
      <c r="R18" s="201" cm="1">
        <f t="array" aca="1" ref="R18" ca="1">INDIRECT($B18&amp;"!"&amp;R$1)</f>
        <v>0</v>
      </c>
      <c r="S18" s="202" t="str">
        <f>IF(VLOOKUP($B18,'1-1.入居状況等の記録'!$A$5:$AE$20,'1-1.入居状況等の記録'!P$1,FALSE)="","",VLOOKUP($B18,'1-1.入居状況等の記録'!$A$5:$AE$20,'1-1.入居状況等の記録'!P$1,FALSE))</f>
        <v>なし</v>
      </c>
      <c r="T18" s="200" t="str">
        <f>IF(VLOOKUP($B18,'1-1.入居状況等の記録'!$A$5:$AE$20,'1-1.入居状況等の記録'!Y$1,FALSE)="","",VLOOKUP($B18,'1-1.入居状況等の記録'!$A$5:$AE$20,'1-1.入居状況等の記録'!Y$1,FALSE))</f>
        <v>○</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4">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4">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4">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4">
      <c r="B22" s="5" t="s">
        <v>249</v>
      </c>
      <c r="C22" s="5"/>
      <c r="D22" s="59"/>
      <c r="E22" s="203">
        <f ca="1">SUMIF($C9:$C21,"○",E9:E21)</f>
        <v>3</v>
      </c>
      <c r="F22" s="203">
        <f t="shared" ref="F22:N22" ca="1" si="0">SUMIF($C9:$C21,"○",F9:F21)</f>
        <v>2</v>
      </c>
      <c r="G22" s="203">
        <f t="shared" ca="1" si="0"/>
        <v>1</v>
      </c>
      <c r="H22" s="203">
        <f t="shared" ca="1" si="0"/>
        <v>0</v>
      </c>
      <c r="I22" s="203">
        <f t="shared" ca="1" si="0"/>
        <v>1</v>
      </c>
      <c r="J22" s="203">
        <f t="shared" ca="1" si="0"/>
        <v>0</v>
      </c>
      <c r="K22" s="204"/>
      <c r="L22" s="203">
        <f t="shared" ca="1" si="0"/>
        <v>19</v>
      </c>
      <c r="M22" s="204"/>
      <c r="N22" s="203">
        <f t="shared" ca="1" si="0"/>
        <v>0</v>
      </c>
      <c r="O22" s="204"/>
      <c r="P22" s="203">
        <f ca="1">SUMIF($C9:$C21,"○",P9:P21)</f>
        <v>4</v>
      </c>
      <c r="Q22" s="204"/>
      <c r="R22" s="203">
        <f ca="1">SUMIF($C9:$C21,"○",R9:R21)</f>
        <v>3</v>
      </c>
      <c r="S22" s="203">
        <f>'1-1.入居状況等の記録'!P21</f>
        <v>3</v>
      </c>
      <c r="T22" s="204"/>
      <c r="U22" s="204"/>
      <c r="V22" s="204"/>
      <c r="W22" s="204"/>
      <c r="X22" s="204"/>
      <c r="Y22" s="204"/>
    </row>
  </sheetData>
  <autoFilter ref="B8:Y18" xr:uid="{9C887192-D52A-4C66-805C-29448990E7BC}"/>
  <mergeCells count="30">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 ref="B4:B7"/>
    <mergeCell ref="E5:E7"/>
    <mergeCell ref="F6:F7"/>
    <mergeCell ref="G6:G7"/>
    <mergeCell ref="D4:J4"/>
    <mergeCell ref="C4:C7"/>
    <mergeCell ref="T4:Y4"/>
    <mergeCell ref="T5:Y5"/>
    <mergeCell ref="T6:T7"/>
    <mergeCell ref="U6:U7"/>
    <mergeCell ref="V6:V7"/>
    <mergeCell ref="W6:W7"/>
    <mergeCell ref="X6:X7"/>
    <mergeCell ref="Y6:Y7"/>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view="pageBreakPreview" zoomScale="60" zoomScaleNormal="100" workbookViewId="0">
      <selection activeCell="B20" sqref="B20:J20"/>
    </sheetView>
  </sheetViews>
  <sheetFormatPr defaultColWidth="9" defaultRowHeight="18.75" x14ac:dyDescent="0.4"/>
  <cols>
    <col min="1" max="1" width="2.25" style="10" customWidth="1"/>
    <col min="2" max="6" width="11.625" style="10" customWidth="1"/>
    <col min="7" max="7" width="11.125" style="10" customWidth="1"/>
    <col min="8" max="8" width="1.875" style="10" customWidth="1"/>
    <col min="9" max="10" width="13.625" style="10" customWidth="1"/>
    <col min="11" max="11" width="4" style="10" customWidth="1"/>
    <col min="12" max="13" width="2.875" style="10" customWidth="1"/>
    <col min="14" max="22" width="2.625" style="10" customWidth="1"/>
    <col min="23" max="32" width="10.875" style="10" customWidth="1"/>
    <col min="33" max="33" width="2.75" style="10" customWidth="1"/>
    <col min="34" max="34" width="3.75" style="10" customWidth="1"/>
    <col min="35" max="35" width="2.75" style="10" customWidth="1"/>
    <col min="36" max="37" width="0.75" style="10" customWidth="1"/>
    <col min="38" max="41" width="8.875" style="10" customWidth="1"/>
    <col min="42" max="16384" width="9" style="10"/>
  </cols>
  <sheetData>
    <row r="1" spans="1:11" x14ac:dyDescent="0.4">
      <c r="A1" s="9" t="s">
        <v>177</v>
      </c>
      <c r="G1" s="111" t="s">
        <v>57</v>
      </c>
      <c r="H1" s="112"/>
      <c r="I1" s="113" t="s">
        <v>56</v>
      </c>
    </row>
    <row r="2" spans="1:11" x14ac:dyDescent="0.4">
      <c r="A2" s="172">
        <v>1</v>
      </c>
      <c r="B2" s="149" t="s">
        <v>178</v>
      </c>
      <c r="C2" s="149"/>
      <c r="D2" s="149"/>
      <c r="E2" s="149"/>
      <c r="F2" s="149"/>
      <c r="G2" s="149"/>
      <c r="H2" s="149"/>
      <c r="I2" s="149"/>
      <c r="J2" s="149"/>
      <c r="K2" s="149"/>
    </row>
    <row r="3" spans="1:11" ht="6" customHeight="1" x14ac:dyDescent="0.4"/>
    <row r="4" spans="1:11" ht="18.75" customHeight="1" x14ac:dyDescent="0.4">
      <c r="B4" s="290" t="s">
        <v>223</v>
      </c>
      <c r="C4" s="290"/>
      <c r="D4" s="290"/>
      <c r="E4" s="290"/>
      <c r="F4" s="290"/>
      <c r="G4" s="291"/>
    </row>
    <row r="5" spans="1:11" ht="14.45" customHeight="1" x14ac:dyDescent="0.4">
      <c r="B5" s="292" t="s">
        <v>54</v>
      </c>
      <c r="C5" s="72"/>
      <c r="D5" s="246" t="s">
        <v>181</v>
      </c>
      <c r="E5" s="72"/>
      <c r="F5" s="72"/>
      <c r="G5" s="306" t="s">
        <v>164</v>
      </c>
      <c r="I5" s="306" t="s">
        <v>179</v>
      </c>
      <c r="J5" s="308" t="s">
        <v>218</v>
      </c>
      <c r="K5" s="134"/>
    </row>
    <row r="6" spans="1:11" ht="14.45" customHeight="1" x14ac:dyDescent="0.4">
      <c r="B6" s="293"/>
      <c r="C6" s="244" t="s">
        <v>180</v>
      </c>
      <c r="D6" s="257"/>
      <c r="E6" s="246" t="s">
        <v>182</v>
      </c>
      <c r="F6" s="131"/>
      <c r="G6" s="307"/>
      <c r="I6" s="307"/>
      <c r="J6" s="309"/>
      <c r="K6" s="134"/>
    </row>
    <row r="7" spans="1:11" ht="50.25" x14ac:dyDescent="0.4">
      <c r="B7" s="294"/>
      <c r="C7" s="245"/>
      <c r="D7" s="259"/>
      <c r="E7" s="247"/>
      <c r="F7" s="132" t="s">
        <v>183</v>
      </c>
      <c r="G7" s="247"/>
      <c r="I7" s="247"/>
      <c r="J7" s="310"/>
      <c r="K7" s="134"/>
    </row>
    <row r="8" spans="1:11" s="102" customFormat="1" x14ac:dyDescent="0.4">
      <c r="B8" s="153">
        <f>'1-2.入居状況等 (集計表)'!C18</f>
        <v>7</v>
      </c>
      <c r="C8" s="153">
        <f>'1-2.入居状況等 (集計表)'!D18</f>
        <v>2</v>
      </c>
      <c r="D8" s="153">
        <f>'1-2.入居状況等 (集計表)'!E18</f>
        <v>6</v>
      </c>
      <c r="E8" s="153">
        <f>'1-2.入居状況等 (集計表)'!F18</f>
        <v>5</v>
      </c>
      <c r="F8" s="153">
        <f>'1-2.入居状況等 (集計表)'!G18</f>
        <v>3</v>
      </c>
      <c r="G8" s="154">
        <f>B8-D8</f>
        <v>1</v>
      </c>
      <c r="I8" s="154" t="str">
        <f>IF(C8&lt;=(F8+G8),"可","不可")</f>
        <v>可</v>
      </c>
      <c r="J8" s="150"/>
      <c r="K8" s="135"/>
    </row>
    <row r="9" spans="1:11" s="136" customFormat="1" ht="15" customHeight="1" x14ac:dyDescent="0.4">
      <c r="B9" s="243" t="s">
        <v>184</v>
      </c>
      <c r="C9" s="243"/>
      <c r="D9" s="243"/>
      <c r="E9" s="243"/>
      <c r="F9" s="243"/>
      <c r="G9" s="243"/>
      <c r="H9" s="243"/>
      <c r="I9" s="243"/>
      <c r="J9" s="243"/>
    </row>
    <row r="10" spans="1:11" s="136" customFormat="1" ht="23.25" customHeight="1" x14ac:dyDescent="0.4">
      <c r="B10" s="243" t="s">
        <v>219</v>
      </c>
      <c r="C10" s="243"/>
      <c r="D10" s="243"/>
      <c r="E10" s="243"/>
      <c r="F10" s="243"/>
      <c r="G10" s="243"/>
      <c r="H10" s="243"/>
      <c r="I10" s="243"/>
      <c r="J10" s="243"/>
    </row>
    <row r="11" spans="1:11" ht="6.75" customHeight="1" x14ac:dyDescent="0.4"/>
    <row r="12" spans="1:11" ht="18.75" customHeight="1" thickBot="1" x14ac:dyDescent="0.45">
      <c r="B12" s="291" t="s">
        <v>224</v>
      </c>
      <c r="C12" s="291"/>
      <c r="D12" s="291"/>
      <c r="E12" s="291"/>
      <c r="F12" s="291"/>
      <c r="G12" s="95"/>
      <c r="H12" s="95"/>
      <c r="I12" s="95"/>
    </row>
    <row r="13" spans="1:11" ht="33" customHeight="1" thickTop="1" x14ac:dyDescent="0.4">
      <c r="B13" s="301" t="s">
        <v>169</v>
      </c>
      <c r="C13" s="301"/>
      <c r="D13" s="302"/>
      <c r="E13" s="299" t="s">
        <v>185</v>
      </c>
      <c r="F13" s="299"/>
      <c r="G13" s="299"/>
      <c r="H13" s="299" t="s">
        <v>170</v>
      </c>
      <c r="I13" s="299"/>
      <c r="J13" s="299"/>
    </row>
    <row r="14" spans="1:11" ht="18.75" customHeight="1" thickBot="1" x14ac:dyDescent="0.45">
      <c r="B14" s="303">
        <f>'1-2.入居状況等 (集計表)'!C22</f>
        <v>8</v>
      </c>
      <c r="C14" s="303"/>
      <c r="D14" s="304"/>
      <c r="E14" s="300">
        <f>'1-2.入居状況等 (集計表)'!F22</f>
        <v>7</v>
      </c>
      <c r="F14" s="300"/>
      <c r="G14" s="300"/>
      <c r="H14" s="300">
        <f>'1-2.入居状況等 (集計表)'!H22</f>
        <v>5</v>
      </c>
      <c r="I14" s="300"/>
      <c r="J14" s="300"/>
    </row>
    <row r="15" spans="1:11" s="136" customFormat="1" ht="23.25" customHeight="1" thickTop="1" x14ac:dyDescent="0.4">
      <c r="B15" s="243" t="s">
        <v>220</v>
      </c>
      <c r="C15" s="243"/>
      <c r="D15" s="243"/>
      <c r="E15" s="243"/>
      <c r="F15" s="243"/>
      <c r="G15" s="243"/>
      <c r="H15" s="243"/>
      <c r="I15" s="243"/>
      <c r="J15" s="243"/>
    </row>
    <row r="16" spans="1:11" ht="6.75" customHeight="1" x14ac:dyDescent="0.4"/>
    <row r="17" spans="1:34" s="102" customFormat="1" ht="36" x14ac:dyDescent="0.4">
      <c r="B17" s="311"/>
      <c r="C17" s="312"/>
      <c r="D17" s="137" t="s">
        <v>186</v>
      </c>
      <c r="E17" s="73" t="s">
        <v>187</v>
      </c>
      <c r="F17" s="73" t="s">
        <v>134</v>
      </c>
      <c r="G17" s="266" t="s">
        <v>147</v>
      </c>
      <c r="H17" s="266"/>
      <c r="I17" s="73" t="s">
        <v>188</v>
      </c>
      <c r="J17" s="73" t="s">
        <v>189</v>
      </c>
    </row>
    <row r="18" spans="1:34" ht="39.75" customHeight="1" x14ac:dyDescent="0.4">
      <c r="B18" s="264" t="s">
        <v>190</v>
      </c>
      <c r="C18" s="264"/>
      <c r="D18" s="153">
        <f>'1-1.入居状況等の記録'!Y21</f>
        <v>1</v>
      </c>
      <c r="E18" s="153">
        <f>'1-1.入居状況等の記録'!Z21</f>
        <v>0</v>
      </c>
      <c r="F18" s="153">
        <f>'1-1.入居状況等の記録'!AA21</f>
        <v>5</v>
      </c>
      <c r="G18" s="303">
        <f>'1-1.入居状況等の記録'!AB21</f>
        <v>2</v>
      </c>
      <c r="H18" s="303"/>
      <c r="I18" s="153">
        <f>'1-1.入居状況等の記録'!AC21</f>
        <v>0</v>
      </c>
      <c r="J18" s="153">
        <f>'1-1.入居状況等の記録'!AD21</f>
        <v>0</v>
      </c>
    </row>
    <row r="19" spans="1:34" ht="39.75" customHeight="1" x14ac:dyDescent="0.4">
      <c r="B19" s="264" t="s">
        <v>191</v>
      </c>
      <c r="C19" s="264"/>
      <c r="D19" s="153">
        <f>'1-1.入居状況等の記録'!Y22</f>
        <v>1</v>
      </c>
      <c r="E19" s="153">
        <f>'1-1.入居状況等の記録'!Z22</f>
        <v>0</v>
      </c>
      <c r="F19" s="153">
        <f>'1-1.入居状況等の記録'!AA22</f>
        <v>4</v>
      </c>
      <c r="G19" s="303">
        <f>'1-1.入居状況等の記録'!AB22</f>
        <v>1</v>
      </c>
      <c r="H19" s="303"/>
      <c r="I19" s="153">
        <f>'1-1.入居状況等の記録'!AC22</f>
        <v>0</v>
      </c>
      <c r="J19" s="153">
        <f>'1-1.入居状況等の記録'!AD22</f>
        <v>0</v>
      </c>
    </row>
    <row r="20" spans="1:34" s="136" customFormat="1" ht="91.5" customHeight="1" x14ac:dyDescent="0.4">
      <c r="B20" s="243" t="s">
        <v>192</v>
      </c>
      <c r="C20" s="243"/>
      <c r="D20" s="243"/>
      <c r="E20" s="243"/>
      <c r="F20" s="243"/>
      <c r="G20" s="243"/>
      <c r="H20" s="243"/>
      <c r="I20" s="243"/>
      <c r="J20" s="243"/>
    </row>
    <row r="21" spans="1:34" ht="6.75" customHeight="1" x14ac:dyDescent="0.4"/>
    <row r="22" spans="1:34" ht="18" customHeight="1" x14ac:dyDescent="0.4">
      <c r="A22" s="172">
        <v>2</v>
      </c>
      <c r="B22" s="149" t="s">
        <v>193</v>
      </c>
      <c r="C22" s="149"/>
      <c r="D22" s="149"/>
      <c r="E22" s="149"/>
      <c r="F22" s="149"/>
      <c r="G22" s="149"/>
      <c r="H22" s="149"/>
      <c r="I22" s="149"/>
      <c r="J22" s="149"/>
      <c r="K22" s="149"/>
    </row>
    <row r="23" spans="1:34" ht="21" customHeight="1" x14ac:dyDescent="0.4">
      <c r="B23" s="96" t="s">
        <v>110</v>
      </c>
    </row>
    <row r="24" spans="1:34" ht="18.75" customHeight="1" x14ac:dyDescent="0.4">
      <c r="B24" s="270" t="s">
        <v>221</v>
      </c>
      <c r="C24" s="271"/>
      <c r="D24" s="155" t="s">
        <v>113</v>
      </c>
      <c r="E24" s="156" t="s">
        <v>111</v>
      </c>
      <c r="F24" s="155" t="s">
        <v>114</v>
      </c>
      <c r="G24" s="156" t="s">
        <v>112</v>
      </c>
      <c r="H24" s="133"/>
      <c r="I24" s="133"/>
      <c r="J24" s="157"/>
    </row>
    <row r="25" spans="1:34" ht="18.75" customHeight="1" x14ac:dyDescent="0.4">
      <c r="B25" s="270" t="s">
        <v>106</v>
      </c>
      <c r="C25" s="271"/>
      <c r="D25" s="284" t="s">
        <v>194</v>
      </c>
      <c r="E25" s="285"/>
      <c r="F25" s="285"/>
      <c r="G25" s="285"/>
      <c r="H25" s="285"/>
      <c r="I25" s="285"/>
      <c r="J25" s="286"/>
    </row>
    <row r="26" spans="1:34" ht="18.75" customHeight="1" x14ac:dyDescent="0.4">
      <c r="B26" s="270" t="s">
        <v>222</v>
      </c>
      <c r="C26" s="271"/>
      <c r="D26" s="158" t="s">
        <v>113</v>
      </c>
      <c r="E26" s="159" t="s">
        <v>111</v>
      </c>
      <c r="F26" s="158" t="s">
        <v>114</v>
      </c>
      <c r="G26" s="160" t="s">
        <v>112</v>
      </c>
      <c r="H26" s="133"/>
      <c r="I26" s="133"/>
      <c r="J26" s="157"/>
    </row>
    <row r="27" spans="1:34" ht="18.75" customHeight="1" x14ac:dyDescent="0.4">
      <c r="B27" s="270" t="s">
        <v>108</v>
      </c>
      <c r="C27" s="271"/>
      <c r="D27" s="272"/>
      <c r="E27" s="273"/>
      <c r="F27" s="273"/>
      <c r="G27" s="273"/>
      <c r="H27" s="273"/>
      <c r="I27" s="273"/>
      <c r="J27" s="274"/>
    </row>
    <row r="28" spans="1:34" ht="7.5" customHeight="1" x14ac:dyDescent="0.4"/>
    <row r="29" spans="1:34" ht="21.75" customHeight="1" x14ac:dyDescent="0.4">
      <c r="B29" s="96" t="s">
        <v>115</v>
      </c>
    </row>
    <row r="30" spans="1:34" ht="18.75" customHeight="1" x14ac:dyDescent="0.4">
      <c r="B30" s="266" t="s">
        <v>195</v>
      </c>
      <c r="C30" s="266"/>
      <c r="D30" s="155" t="s">
        <v>113</v>
      </c>
      <c r="E30" s="159" t="s">
        <v>196</v>
      </c>
      <c r="F30" s="155" t="s">
        <v>114</v>
      </c>
      <c r="G30" s="282" t="s">
        <v>46</v>
      </c>
      <c r="H30" s="283"/>
      <c r="I30" s="155" t="s">
        <v>113</v>
      </c>
      <c r="J30" s="97" t="s">
        <v>117</v>
      </c>
    </row>
    <row r="31" spans="1:34" ht="18.75" customHeight="1" x14ac:dyDescent="0.4">
      <c r="B31" s="266"/>
      <c r="C31" s="266"/>
      <c r="D31" s="155" t="s">
        <v>114</v>
      </c>
      <c r="E31" s="159" t="s">
        <v>118</v>
      </c>
      <c r="F31" s="155" t="s">
        <v>114</v>
      </c>
      <c r="G31" s="282" t="s">
        <v>7</v>
      </c>
      <c r="H31" s="283"/>
      <c r="I31" s="143"/>
      <c r="J31" s="143"/>
    </row>
    <row r="32" spans="1:34" ht="18.75" customHeight="1" x14ac:dyDescent="0.4">
      <c r="B32" s="266" t="s">
        <v>197</v>
      </c>
      <c r="C32" s="266"/>
      <c r="D32" s="28">
        <f ca="1">'2-2.要援助者に対する居住安定援助の提供状況（集計表）'!E22</f>
        <v>3</v>
      </c>
      <c r="E32" s="144" t="s">
        <v>123</v>
      </c>
      <c r="F32" s="133"/>
      <c r="G32" s="99"/>
      <c r="H32" s="295"/>
      <c r="I32" s="295"/>
      <c r="J32" s="296"/>
      <c r="AA32" s="107"/>
      <c r="AB32" s="107"/>
      <c r="AC32" s="107"/>
      <c r="AD32" s="107"/>
      <c r="AE32" s="107"/>
      <c r="AF32" s="107"/>
      <c r="AG32" s="107"/>
      <c r="AH32" s="107"/>
    </row>
    <row r="33" spans="1:35" ht="18.75" customHeight="1" x14ac:dyDescent="0.4">
      <c r="B33" s="266" t="s">
        <v>198</v>
      </c>
      <c r="C33" s="266"/>
      <c r="D33" s="277" t="s">
        <v>119</v>
      </c>
      <c r="E33" s="277"/>
      <c r="F33" s="138" t="s">
        <v>199</v>
      </c>
      <c r="G33" s="275" t="str">
        <f ca="1">"("&amp;'2-2.要援助者に対する居住安定援助の提供状況（集計表）'!G22&amp;"件)"</f>
        <v>(1件)</v>
      </c>
      <c r="H33" s="276"/>
      <c r="I33" s="97" t="s">
        <v>201</v>
      </c>
      <c r="J33" s="28" t="str">
        <f ca="1">"("&amp;'2-2.要援助者に対する居住安定援助の提供状況（集計表）'!H22&amp;"件)"</f>
        <v>(0件)</v>
      </c>
      <c r="AA33" s="107"/>
      <c r="AB33" s="107"/>
      <c r="AC33" s="107"/>
      <c r="AE33" s="107"/>
      <c r="AF33" s="107"/>
      <c r="AG33" s="104"/>
      <c r="AH33" s="104"/>
    </row>
    <row r="34" spans="1:35" s="12" customFormat="1" ht="18.75" customHeight="1" x14ac:dyDescent="0.4">
      <c r="A34" s="11"/>
      <c r="B34" s="266"/>
      <c r="C34" s="266"/>
      <c r="D34" s="277"/>
      <c r="E34" s="277"/>
      <c r="F34" s="138" t="s">
        <v>200</v>
      </c>
      <c r="G34" s="275" t="str">
        <f ca="1">"("&amp;'2-2.要援助者に対する居住安定援助の提供状況（集計表）'!F22&amp;"件)"</f>
        <v>(2件)</v>
      </c>
      <c r="H34" s="276"/>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4">
      <c r="A35" s="11"/>
      <c r="B35" s="266"/>
      <c r="C35" s="266"/>
      <c r="D35" s="277" t="s">
        <v>202</v>
      </c>
      <c r="E35" s="277"/>
      <c r="F35" s="138" t="s">
        <v>121</v>
      </c>
      <c r="G35" s="275" t="str">
        <f ca="1">"("&amp;'2-2.要援助者に対する居住安定援助の提供状況（集計表）'!I22&amp;"件)"</f>
        <v>(1件)</v>
      </c>
      <c r="H35" s="276"/>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4">
      <c r="A36" s="11"/>
      <c r="B36" s="266"/>
      <c r="C36" s="266"/>
      <c r="D36" s="277"/>
      <c r="E36" s="277"/>
      <c r="F36" s="278" t="s">
        <v>38</v>
      </c>
      <c r="G36" s="275" t="str">
        <f ca="1">"("&amp;'2-2.要援助者に対する居住安定援助の提供状況（集計表）'!J22&amp;"件)"</f>
        <v>(0件)</v>
      </c>
      <c r="H36" s="276"/>
      <c r="I36" s="139" t="s">
        <v>122</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4">
      <c r="A37" s="11"/>
      <c r="B37" s="266"/>
      <c r="C37" s="266"/>
      <c r="D37" s="277"/>
      <c r="E37" s="277"/>
      <c r="F37" s="278"/>
      <c r="G37" s="279"/>
      <c r="H37" s="280"/>
      <c r="I37" s="280"/>
      <c r="J37" s="28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4">
      <c r="A38" s="11"/>
      <c r="B38" s="11"/>
      <c r="C38" s="11"/>
      <c r="D38" s="11"/>
      <c r="E38" s="11"/>
      <c r="F38" s="11"/>
    </row>
    <row r="39" spans="1:35" s="12" customFormat="1" ht="21" customHeight="1" x14ac:dyDescent="0.4">
      <c r="A39" s="11"/>
      <c r="B39" s="148" t="s">
        <v>203</v>
      </c>
      <c r="C39" s="149"/>
      <c r="D39" s="149"/>
      <c r="E39" s="149"/>
      <c r="F39" s="149"/>
      <c r="G39" s="149"/>
      <c r="H39" s="149"/>
      <c r="I39" s="149"/>
      <c r="J39" s="149"/>
      <c r="K39" s="149"/>
    </row>
    <row r="40" spans="1:35" s="12" customFormat="1" ht="21.75" customHeight="1" x14ac:dyDescent="0.4">
      <c r="A40" s="13"/>
      <c r="B40" s="145" t="s">
        <v>125</v>
      </c>
      <c r="C40" s="268" t="s">
        <v>124</v>
      </c>
      <c r="D40" s="268"/>
      <c r="E40" s="268"/>
      <c r="F40" s="268"/>
      <c r="G40" s="268"/>
      <c r="H40" s="268"/>
      <c r="I40" s="268"/>
      <c r="J40" s="268"/>
      <c r="X40" s="289"/>
      <c r="Y40" s="289"/>
      <c r="Z40" s="289"/>
      <c r="AB40" s="289"/>
      <c r="AC40" s="289"/>
      <c r="AE40" s="297"/>
      <c r="AF40" s="298"/>
    </row>
    <row r="41" spans="1:35" s="12" customFormat="1" ht="20.25" customHeight="1" x14ac:dyDescent="0.4">
      <c r="A41" s="13"/>
      <c r="B41" s="145" t="s">
        <v>126</v>
      </c>
      <c r="C41" s="28">
        <f ca="1">'2-2.要援助者に対する居住安定援助の提供状況（集計表）'!L22</f>
        <v>19</v>
      </c>
      <c r="D41" s="144" t="s">
        <v>123</v>
      </c>
      <c r="E41" s="99"/>
      <c r="F41" s="99"/>
      <c r="G41" s="99"/>
      <c r="H41" s="99"/>
      <c r="I41" s="99"/>
      <c r="J41" s="141"/>
      <c r="X41" s="289"/>
      <c r="Y41" s="289"/>
      <c r="Z41" s="289"/>
      <c r="AA41" s="11"/>
      <c r="AB41" s="289"/>
      <c r="AC41" s="289"/>
      <c r="AE41" s="298"/>
      <c r="AF41" s="298"/>
    </row>
    <row r="42" spans="1:35" s="12" customFormat="1" ht="21.75" customHeight="1" x14ac:dyDescent="0.4">
      <c r="A42" s="13"/>
      <c r="B42" s="267" t="s">
        <v>127</v>
      </c>
      <c r="C42" s="155" t="s">
        <v>113</v>
      </c>
      <c r="D42" s="261" t="s">
        <v>128</v>
      </c>
      <c r="E42" s="261"/>
      <c r="F42" s="261"/>
      <c r="G42" s="261"/>
      <c r="H42" s="261"/>
      <c r="I42" s="261"/>
      <c r="J42" s="261"/>
      <c r="X42" s="289"/>
      <c r="Y42" s="289"/>
      <c r="Z42" s="289"/>
      <c r="AA42" s="11"/>
      <c r="AB42" s="289"/>
      <c r="AC42" s="289"/>
      <c r="AE42" s="287"/>
      <c r="AF42" s="287"/>
    </row>
    <row r="43" spans="1:35" s="12" customFormat="1" ht="24.75" customHeight="1" x14ac:dyDescent="0.4">
      <c r="A43" s="13"/>
      <c r="B43" s="267"/>
      <c r="C43" s="266" t="s">
        <v>204</v>
      </c>
      <c r="D43" s="266"/>
      <c r="E43" s="269"/>
      <c r="F43" s="269"/>
      <c r="G43" s="269"/>
      <c r="H43" s="269"/>
      <c r="I43" s="269"/>
      <c r="J43" s="269"/>
      <c r="X43" s="100"/>
      <c r="Y43" s="101"/>
      <c r="AA43" s="11"/>
      <c r="AB43" s="288"/>
      <c r="AC43" s="288"/>
      <c r="AD43" s="102"/>
      <c r="AE43" s="287"/>
      <c r="AF43" s="287"/>
    </row>
    <row r="44" spans="1:35" s="12" customFormat="1" ht="9.75" customHeight="1" x14ac:dyDescent="0.4">
      <c r="A44" s="13"/>
      <c r="B44" s="11"/>
      <c r="C44" s="11"/>
      <c r="D44" s="11"/>
      <c r="E44" s="11"/>
      <c r="F44" s="11"/>
    </row>
    <row r="45" spans="1:35" ht="21" customHeight="1" x14ac:dyDescent="0.4">
      <c r="B45" s="103" t="s">
        <v>129</v>
      </c>
      <c r="AE45" s="12"/>
      <c r="AF45" s="12"/>
    </row>
    <row r="46" spans="1:35" ht="21" customHeight="1" x14ac:dyDescent="0.4">
      <c r="B46" s="266" t="s">
        <v>130</v>
      </c>
      <c r="C46" s="266"/>
      <c r="D46" s="266"/>
      <c r="F46" s="12"/>
      <c r="G46" s="12"/>
      <c r="H46" s="12"/>
      <c r="I46" s="12"/>
      <c r="J46" s="12"/>
      <c r="AE46" s="12"/>
      <c r="AF46" s="12"/>
    </row>
    <row r="47" spans="1:35" ht="18.75" customHeight="1" x14ac:dyDescent="0.4">
      <c r="B47" s="161"/>
      <c r="C47" s="162">
        <f ca="1">'2-2.要援助者に対する居住安定援助の提供状況（集計表）'!N22+'2-2.要援助者に対する居住安定援助の提供状況（集計表）'!P22+'2-2.要援助者に対する居住安定援助の提供状況（集計表）'!R22</f>
        <v>7</v>
      </c>
      <c r="D47" s="163"/>
      <c r="E47" s="146"/>
      <c r="F47" s="12"/>
      <c r="G47" s="12"/>
      <c r="H47" s="140"/>
      <c r="I47" s="140"/>
      <c r="J47" s="140"/>
      <c r="AE47" s="12"/>
      <c r="AF47" s="12"/>
    </row>
    <row r="48" spans="1:35" ht="8.25" customHeight="1" x14ac:dyDescent="0.4">
      <c r="B48" s="103"/>
      <c r="AE48" s="12"/>
      <c r="AF48" s="12"/>
    </row>
    <row r="49" spans="1:32" ht="18.75" customHeight="1" x14ac:dyDescent="0.4">
      <c r="B49" s="263" t="s">
        <v>205</v>
      </c>
      <c r="C49" s="263"/>
      <c r="D49" s="263"/>
      <c r="E49" s="263"/>
      <c r="F49" s="263"/>
      <c r="G49" s="263"/>
      <c r="H49" s="263"/>
      <c r="I49" s="263"/>
      <c r="J49" s="263"/>
      <c r="AE49" s="12"/>
      <c r="AF49" s="12"/>
    </row>
    <row r="50" spans="1:32" s="102" customFormat="1" ht="18.75" customHeight="1" x14ac:dyDescent="0.4">
      <c r="B50" s="264" t="s">
        <v>206</v>
      </c>
      <c r="C50" s="264"/>
      <c r="D50" s="266" t="s">
        <v>103</v>
      </c>
      <c r="E50" s="266"/>
      <c r="F50" s="248" t="s">
        <v>104</v>
      </c>
      <c r="G50" s="249"/>
      <c r="H50" s="250"/>
      <c r="I50" s="266" t="s">
        <v>105</v>
      </c>
      <c r="J50" s="266"/>
      <c r="AE50" s="140"/>
      <c r="AF50" s="140"/>
    </row>
    <row r="51" spans="1:32" s="102" customFormat="1" ht="18.75" customHeight="1" x14ac:dyDescent="0.4">
      <c r="B51" s="264"/>
      <c r="C51" s="264"/>
      <c r="D51" s="73" t="s">
        <v>210</v>
      </c>
      <c r="E51" s="73" t="s">
        <v>107</v>
      </c>
      <c r="F51" s="73" t="s">
        <v>210</v>
      </c>
      <c r="G51" s="266" t="s">
        <v>107</v>
      </c>
      <c r="H51" s="266"/>
      <c r="I51" s="73" t="s">
        <v>210</v>
      </c>
      <c r="J51" s="73" t="s">
        <v>107</v>
      </c>
      <c r="AE51" s="140"/>
      <c r="AF51" s="140"/>
    </row>
    <row r="52" spans="1:32" ht="24" x14ac:dyDescent="0.4">
      <c r="B52" s="265" t="s">
        <v>26</v>
      </c>
      <c r="C52" s="265"/>
      <c r="D52" s="164"/>
      <c r="E52" s="68">
        <f ca="1">SUMIFS('2-2.要援助者に対する居住安定援助の提供状況（集計表）'!N$9:N$21,'2-2.要援助者に対する居住安定援助の提供状況（集計表）'!$C$9:$C$21,"○",'2-2.要援助者に対する居住安定援助の提供状況（集計表）'!$T$9:$T$21,"○")</f>
        <v>0</v>
      </c>
      <c r="F52" s="164" t="s">
        <v>50</v>
      </c>
      <c r="G52" s="254">
        <f ca="1">SUMIFS('2-2.要援助者に対する居住安定援助の提供状況（集計表）'!P$9:P$21,'2-2.要援助者に対する居住安定援助の提供状況（集計表）'!$C$9:$C$21,"○",'2-2.要援助者に対する居住安定援助の提供状況（集計表）'!$T$9:$T$21,"○")</f>
        <v>1</v>
      </c>
      <c r="H52" s="255"/>
      <c r="I52" s="164"/>
      <c r="J52" s="68">
        <f ca="1">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4">
      <c r="B53" s="265" t="s">
        <v>209</v>
      </c>
      <c r="C53" s="265"/>
      <c r="D53" s="164"/>
      <c r="E53" s="68">
        <f>SUMIFS('2-2.要援助者に対する居住安定援助の提供状況（集計表）'!N$9:N$21,'2-2.要援助者に対する居住安定援助の提供状況（集計表）'!$C$9:$C$21,"○",'2-2.要援助者に対する居住安定援助の提供状況（集計表）'!$U$9:$U$21,"○")</f>
        <v>0</v>
      </c>
      <c r="F53" s="164"/>
      <c r="G53" s="254">
        <f>SUMIFS('2-2.要援助者に対する居住安定援助の提供状況（集計表）'!P$9:P$21,'2-2.要援助者に対する居住安定援助の提供状況（集計表）'!$C$9:$C$21,"○",'2-2.要援助者に対する居住安定援助の提供状況（集計表）'!$U$9:$U$21,"○")</f>
        <v>0</v>
      </c>
      <c r="H53" s="255"/>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4">
      <c r="B54" s="265" t="s">
        <v>10</v>
      </c>
      <c r="C54" s="265"/>
      <c r="D54" s="165"/>
      <c r="E54" s="68">
        <f ca="1">SUMIFS('2-2.要援助者に対する居住安定援助の提供状況（集計表）'!N$9:N$21,'2-2.要援助者に対する居住安定援助の提供状況（集計表）'!$C$9:$C$21,"○",'2-2.要援助者に対する居住安定援助の提供状況（集計表）'!$V$9:$V$21,"○")</f>
        <v>0</v>
      </c>
      <c r="F54" s="164" t="s">
        <v>48</v>
      </c>
      <c r="G54" s="254">
        <f ca="1">SUMIFS('2-2.要援助者に対する居住安定援助の提供状況（集計表）'!P$9:P$21,'2-2.要援助者に対する居住安定援助の提供状況（集計表）'!$C$9:$C$21,"○",'2-2.要援助者に対する居住安定援助の提供状況（集計表）'!$V$9:$V$21,"○")</f>
        <v>3</v>
      </c>
      <c r="H54" s="255"/>
      <c r="I54" s="165" t="s">
        <v>275</v>
      </c>
      <c r="J54" s="68">
        <f ca="1">SUMIFS('2-2.要援助者に対する居住安定援助の提供状況（集計表）'!R$9:R$21,'2-2.要援助者に対する居住安定援助の提供状況（集計表）'!$C$9:$C$21,"○",'2-2.要援助者に対する居住安定援助の提供状況（集計表）'!$V$9:$V$21,"○")</f>
        <v>3</v>
      </c>
    </row>
    <row r="55" spans="1:32" ht="24" x14ac:dyDescent="0.4">
      <c r="B55" s="265" t="s">
        <v>11</v>
      </c>
      <c r="C55" s="265"/>
      <c r="D55" s="164"/>
      <c r="E55" s="68">
        <f ca="1">SUMIFS('2-2.要援助者に対する居住安定援助の提供状況（集計表）'!N$9:N$21,'2-2.要援助者に対する居住安定援助の提供状況（集計表）'!$C$9:$C$21,"○",'2-2.要援助者に対する居住安定援助の提供状況（集計表）'!$W$9:$W$21,"○")</f>
        <v>0</v>
      </c>
      <c r="F55" s="164" t="s">
        <v>50</v>
      </c>
      <c r="G55" s="254">
        <f ca="1">SUMIFS('2-2.要援助者に対する居住安定援助の提供状況（集計表）'!P$9:P$21,'2-2.要援助者に対する居住安定援助の提供状況（集計表）'!$C$9:$C$21,"○",'2-2.要援助者に対する居住安定援助の提供状況（集計表）'!$W$9:$W$21,"○")</f>
        <v>1</v>
      </c>
      <c r="H55" s="255"/>
      <c r="I55" s="164"/>
      <c r="J55" s="68">
        <f ca="1">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4">
      <c r="B56" s="265" t="s">
        <v>207</v>
      </c>
      <c r="C56" s="265"/>
      <c r="D56" s="164"/>
      <c r="E56" s="68">
        <f>SUMIFS('2-2.要援助者に対する居住安定援助の提供状況（集計表）'!N$9:N$21,'2-2.要援助者に対する居住安定援助の提供状況（集計表）'!$C$9:$C$21,"○",'2-2.要援助者に対する居住安定援助の提供状況（集計表）'!$X$9:$X$21,"○")</f>
        <v>0</v>
      </c>
      <c r="F56" s="164"/>
      <c r="G56" s="254">
        <f>SUMIFS('2-2.要援助者に対する居住安定援助の提供状況（集計表）'!P$9:P$21,'2-2.要援助者に対する居住安定援助の提供状況（集計表）'!$C$9:$C$21,"○",'2-2.要援助者に対する居住安定援助の提供状況（集計表）'!$X$9:$X$21,"○")</f>
        <v>0</v>
      </c>
      <c r="H56" s="255"/>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4">
      <c r="B57" s="265" t="s">
        <v>208</v>
      </c>
      <c r="C57" s="265"/>
      <c r="D57" s="164"/>
      <c r="E57" s="68">
        <f>SUMIFS('2-2.要援助者に対する居住安定援助の提供状況（集計表）'!N$9:N$21,'2-2.要援助者に対する居住安定援助の提供状況（集計表）'!$C$9:$C$21,"○",'2-2.要援助者に対する居住安定援助の提供状況（集計表）'!$Y$9:$Y$21,"○")</f>
        <v>0</v>
      </c>
      <c r="F57" s="164"/>
      <c r="G57" s="254">
        <f>SUMIFS('2-2.要援助者に対する居住安定援助の提供状況（集計表）'!P$9:P$21,'2-2.要援助者に対する居住安定援助の提供状況（集計表）'!$C$9:$C$21,"○",'2-2.要援助者に対する居住安定援助の提供状況（集計表）'!$Y$9:$Y$21,"○")</f>
        <v>0</v>
      </c>
      <c r="H57" s="255"/>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4"/>
    <row r="59" spans="1:32" ht="18.75" customHeight="1" x14ac:dyDescent="0.4">
      <c r="B59" s="246" t="s">
        <v>127</v>
      </c>
      <c r="C59" s="256"/>
      <c r="D59" s="158" t="s">
        <v>113</v>
      </c>
      <c r="E59" s="261" t="s">
        <v>211</v>
      </c>
      <c r="F59" s="261"/>
      <c r="G59" s="261"/>
      <c r="H59" s="261"/>
      <c r="I59" s="261"/>
      <c r="J59" s="261"/>
    </row>
    <row r="60" spans="1:32" ht="18.75" customHeight="1" x14ac:dyDescent="0.4">
      <c r="B60" s="257"/>
      <c r="C60" s="258"/>
      <c r="D60" s="158" t="s">
        <v>113</v>
      </c>
      <c r="E60" s="261" t="s">
        <v>132</v>
      </c>
      <c r="F60" s="261"/>
      <c r="G60" s="261"/>
      <c r="H60" s="261"/>
      <c r="I60" s="261"/>
      <c r="J60" s="261"/>
    </row>
    <row r="61" spans="1:32" ht="18.75" customHeight="1" x14ac:dyDescent="0.4">
      <c r="B61" s="259"/>
      <c r="C61" s="260"/>
      <c r="D61" s="158" t="s">
        <v>114</v>
      </c>
      <c r="E61" s="147" t="s">
        <v>7</v>
      </c>
      <c r="F61" s="262"/>
      <c r="G61" s="262"/>
      <c r="H61" s="262"/>
      <c r="I61" s="262"/>
      <c r="J61" s="262"/>
    </row>
    <row r="62" spans="1:32" ht="9.75" customHeight="1" x14ac:dyDescent="0.4"/>
    <row r="63" spans="1:32" ht="27.75" customHeight="1" x14ac:dyDescent="0.4">
      <c r="A63" s="173">
        <v>3</v>
      </c>
      <c r="B63" s="305" t="s">
        <v>225</v>
      </c>
      <c r="C63" s="305"/>
      <c r="D63" s="305"/>
      <c r="E63" s="305"/>
      <c r="F63" s="305"/>
      <c r="G63" s="305"/>
      <c r="H63" s="305"/>
      <c r="I63" s="305"/>
      <c r="J63" s="305"/>
      <c r="K63" s="305"/>
    </row>
    <row r="64" spans="1:32" ht="8.25" customHeight="1" x14ac:dyDescent="0.4"/>
    <row r="65" spans="2:10" x14ac:dyDescent="0.4">
      <c r="B65" s="292" t="s">
        <v>213</v>
      </c>
      <c r="C65" s="316"/>
      <c r="D65" s="317"/>
      <c r="E65" s="292" t="s">
        <v>212</v>
      </c>
      <c r="F65" s="316"/>
      <c r="G65" s="317"/>
      <c r="H65" s="292" t="s">
        <v>214</v>
      </c>
      <c r="I65" s="316"/>
      <c r="J65" s="317"/>
    </row>
    <row r="66" spans="2:10" ht="48" customHeight="1" x14ac:dyDescent="0.4">
      <c r="B66" s="294"/>
      <c r="C66" s="318"/>
      <c r="D66" s="319"/>
      <c r="E66" s="294"/>
      <c r="F66" s="318"/>
      <c r="G66" s="319"/>
      <c r="H66" s="294"/>
      <c r="I66" s="318"/>
      <c r="J66" s="319"/>
    </row>
    <row r="67" spans="2:10" x14ac:dyDescent="0.4">
      <c r="B67" s="313" t="s">
        <v>133</v>
      </c>
      <c r="C67" s="314"/>
      <c r="D67" s="315"/>
      <c r="E67" s="251">
        <f>COUNTIF('1-1.入居状況等の記録'!$P5:$P20,$B67)</f>
        <v>2</v>
      </c>
      <c r="F67" s="252"/>
      <c r="G67" s="253"/>
      <c r="H67" s="313" t="s">
        <v>134</v>
      </c>
      <c r="I67" s="314"/>
      <c r="J67" s="315"/>
    </row>
    <row r="68" spans="2:10" x14ac:dyDescent="0.4">
      <c r="B68" s="313" t="s">
        <v>138</v>
      </c>
      <c r="C68" s="314"/>
      <c r="D68" s="315"/>
      <c r="E68" s="251">
        <f>COUNTIF('1-1.入居状況等の記録'!$P6:$P21,$B68)</f>
        <v>1</v>
      </c>
      <c r="F68" s="252"/>
      <c r="G68" s="253"/>
      <c r="H68" s="313" t="s">
        <v>147</v>
      </c>
      <c r="I68" s="314"/>
      <c r="J68" s="315"/>
    </row>
    <row r="69" spans="2:10" s="136" customFormat="1" ht="15" customHeight="1" x14ac:dyDescent="0.4">
      <c r="B69" s="243" t="s">
        <v>215</v>
      </c>
      <c r="C69" s="243"/>
      <c r="D69" s="243"/>
      <c r="E69" s="243"/>
      <c r="F69" s="243"/>
      <c r="G69" s="243"/>
      <c r="H69" s="243"/>
      <c r="I69" s="243"/>
      <c r="J69" s="243"/>
    </row>
    <row r="70" spans="2:10" s="136" customFormat="1" ht="23.25" customHeight="1" x14ac:dyDescent="0.4">
      <c r="B70" s="243" t="s">
        <v>216</v>
      </c>
      <c r="C70" s="243"/>
      <c r="D70" s="243"/>
      <c r="E70" s="243"/>
      <c r="F70" s="243"/>
      <c r="G70" s="243"/>
      <c r="H70" s="243"/>
      <c r="I70" s="243"/>
      <c r="J70" s="243"/>
    </row>
    <row r="71" spans="2:10" s="136" customFormat="1" ht="15" customHeight="1" x14ac:dyDescent="0.4">
      <c r="B71" s="243" t="s">
        <v>217</v>
      </c>
      <c r="C71" s="243"/>
      <c r="D71" s="243"/>
      <c r="E71" s="243"/>
      <c r="F71" s="243"/>
      <c r="G71" s="243"/>
      <c r="H71" s="243"/>
      <c r="I71" s="243"/>
      <c r="J71" s="243"/>
    </row>
    <row r="72" spans="2:10" ht="9.75" customHeight="1" x14ac:dyDescent="0.4"/>
  </sheetData>
  <mergeCells count="95">
    <mergeCell ref="B67:D67"/>
    <mergeCell ref="H67:J67"/>
    <mergeCell ref="B68:D68"/>
    <mergeCell ref="H68:J68"/>
    <mergeCell ref="B65:D66"/>
    <mergeCell ref="E65:G66"/>
    <mergeCell ref="H65:J66"/>
    <mergeCell ref="B46:D46"/>
    <mergeCell ref="B54:C54"/>
    <mergeCell ref="B55:C55"/>
    <mergeCell ref="B56:C56"/>
    <mergeCell ref="B57:C57"/>
    <mergeCell ref="B53:C53"/>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AE42:AF43"/>
    <mergeCell ref="AB43:AC43"/>
    <mergeCell ref="X40:X42"/>
    <mergeCell ref="AB41:AC42"/>
    <mergeCell ref="AB40:AC40"/>
    <mergeCell ref="Y40:Z40"/>
    <mergeCell ref="Y41:Y42"/>
    <mergeCell ref="Z41:Z42"/>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B42:B43"/>
    <mergeCell ref="D42:J42"/>
    <mergeCell ref="C40:J40"/>
    <mergeCell ref="C43:D43"/>
    <mergeCell ref="E43:J43"/>
    <mergeCell ref="I50:J50"/>
    <mergeCell ref="D50:E50"/>
    <mergeCell ref="G51:H51"/>
    <mergeCell ref="G52:H52"/>
    <mergeCell ref="G53:H53"/>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5"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topLeftCell="A209" zoomScale="110" zoomScaleNormal="100" zoomScaleSheetLayoutView="110" workbookViewId="0">
      <selection activeCell="M2" sqref="M2"/>
    </sheetView>
  </sheetViews>
  <sheetFormatPr defaultColWidth="9" defaultRowHeight="13.5" x14ac:dyDescent="0.15"/>
  <cols>
    <col min="1" max="1" width="4.25" style="43" customWidth="1"/>
    <col min="2" max="2" width="76.125" style="43" customWidth="1"/>
    <col min="3" max="11" width="9" style="43"/>
    <col min="12" max="12" width="7.625" style="43" customWidth="1"/>
    <col min="13" max="16384" width="9" style="43"/>
  </cols>
  <sheetData>
    <row r="1" spans="2:11" ht="14.25" thickBot="1" x14ac:dyDescent="0.2"/>
    <row r="2" spans="2:11" ht="188.1" customHeight="1" thickTop="1" thickBot="1" x14ac:dyDescent="0.2">
      <c r="B2" s="334" t="s">
        <v>283</v>
      </c>
      <c r="C2" s="335"/>
      <c r="D2" s="335"/>
      <c r="E2" s="335"/>
      <c r="F2" s="335"/>
      <c r="G2" s="335"/>
      <c r="H2" s="335"/>
      <c r="I2" s="335"/>
      <c r="J2" s="335"/>
      <c r="K2" s="336"/>
    </row>
    <row r="3" spans="2:11" ht="57" customHeight="1" thickTop="1" x14ac:dyDescent="0.15"/>
    <row r="4" spans="2:11" ht="135.75" customHeight="1" x14ac:dyDescent="0.15">
      <c r="B4" s="337" t="s">
        <v>308</v>
      </c>
      <c r="C4" s="338"/>
      <c r="D4" s="338"/>
      <c r="E4" s="338"/>
      <c r="F4" s="338"/>
      <c r="G4" s="338"/>
      <c r="H4" s="338"/>
      <c r="I4" s="338"/>
      <c r="J4" s="338"/>
      <c r="K4" s="339"/>
    </row>
    <row r="5" spans="2:11" ht="18.95" customHeight="1" x14ac:dyDescent="0.15">
      <c r="B5" s="219"/>
      <c r="C5" s="40"/>
      <c r="D5" s="40"/>
      <c r="E5" s="40"/>
      <c r="F5" s="40"/>
      <c r="G5" s="40"/>
      <c r="H5" s="40"/>
      <c r="I5" s="40"/>
      <c r="J5" s="40"/>
      <c r="K5" s="40"/>
    </row>
    <row r="6" spans="2:11" ht="18.95" customHeight="1" x14ac:dyDescent="0.15">
      <c r="B6" s="218" t="s">
        <v>254</v>
      </c>
      <c r="C6" s="40"/>
      <c r="D6" s="40"/>
      <c r="E6" s="40"/>
      <c r="F6" s="40"/>
      <c r="G6" s="40"/>
      <c r="H6" s="40"/>
      <c r="I6" s="40"/>
      <c r="J6" s="40"/>
      <c r="K6" s="40"/>
    </row>
    <row r="7" spans="2:11" ht="16.5" customHeight="1" x14ac:dyDescent="0.15">
      <c r="B7" s="220"/>
      <c r="C7" s="217"/>
      <c r="D7" s="217"/>
      <c r="E7" s="217"/>
      <c r="F7" s="217"/>
      <c r="G7" s="217"/>
      <c r="H7" s="217"/>
      <c r="I7" s="217"/>
      <c r="J7" s="217"/>
      <c r="K7" s="217"/>
    </row>
    <row r="8" spans="2:11" ht="13.5" customHeight="1" x14ac:dyDescent="0.15">
      <c r="B8" s="220"/>
      <c r="C8" s="217"/>
      <c r="D8" s="217"/>
      <c r="E8" s="217"/>
      <c r="F8" s="217"/>
      <c r="G8" s="217"/>
      <c r="H8" s="217"/>
      <c r="I8" s="217"/>
      <c r="J8" s="217"/>
      <c r="K8" s="217"/>
    </row>
    <row r="9" spans="2:11" ht="13.5" customHeight="1" x14ac:dyDescent="0.15">
      <c r="B9" s="220"/>
      <c r="C9" s="217"/>
      <c r="D9" s="217"/>
      <c r="E9" s="217"/>
      <c r="F9" s="217"/>
      <c r="G9" s="217"/>
      <c r="H9" s="217"/>
      <c r="I9" s="217"/>
      <c r="J9" s="217"/>
      <c r="K9" s="217"/>
    </row>
    <row r="10" spans="2:11" x14ac:dyDescent="0.15">
      <c r="B10" s="220"/>
    </row>
    <row r="11" spans="2:11" ht="16.5" x14ac:dyDescent="0.15">
      <c r="B11" s="220"/>
      <c r="C11" s="215"/>
    </row>
    <row r="12" spans="2:11" ht="16.5" x14ac:dyDescent="0.15">
      <c r="B12" s="220"/>
      <c r="C12" s="215" t="s">
        <v>276</v>
      </c>
    </row>
    <row r="13" spans="2:11" x14ac:dyDescent="0.15">
      <c r="B13" s="220"/>
    </row>
    <row r="14" spans="2:11" x14ac:dyDescent="0.15">
      <c r="B14" s="220"/>
    </row>
    <row r="15" spans="2:11" x14ac:dyDescent="0.15">
      <c r="B15" s="220"/>
    </row>
    <row r="16" spans="2:11" x14ac:dyDescent="0.15">
      <c r="B16" s="220"/>
    </row>
    <row r="17" spans="2:22" x14ac:dyDescent="0.15">
      <c r="B17" s="220"/>
    </row>
    <row r="18" spans="2:22" ht="18.75" customHeight="1" x14ac:dyDescent="0.15">
      <c r="B18" s="220"/>
      <c r="C18" s="340"/>
      <c r="D18" s="340"/>
      <c r="E18" s="340"/>
      <c r="F18" s="340"/>
      <c r="G18" s="340"/>
      <c r="H18" s="340"/>
      <c r="I18" s="340"/>
      <c r="J18" s="340"/>
      <c r="K18" s="340"/>
    </row>
    <row r="19" spans="2:22" ht="13.5" customHeight="1" x14ac:dyDescent="0.15">
      <c r="B19" s="220"/>
      <c r="C19" s="340"/>
      <c r="D19" s="340"/>
      <c r="E19" s="340"/>
      <c r="F19" s="340"/>
      <c r="G19" s="340"/>
      <c r="H19" s="340"/>
      <c r="I19" s="340"/>
      <c r="J19" s="340"/>
      <c r="K19" s="340"/>
    </row>
    <row r="20" spans="2:22" x14ac:dyDescent="0.15">
      <c r="B20" s="220"/>
      <c r="C20" s="340"/>
      <c r="D20" s="340"/>
      <c r="E20" s="340"/>
      <c r="F20" s="340"/>
      <c r="G20" s="340"/>
      <c r="H20" s="340"/>
      <c r="I20" s="340"/>
      <c r="J20" s="340"/>
      <c r="K20" s="340"/>
    </row>
    <row r="21" spans="2:22" x14ac:dyDescent="0.15">
      <c r="B21" s="220"/>
      <c r="C21" s="340"/>
      <c r="D21" s="340"/>
      <c r="E21" s="340"/>
      <c r="F21" s="340"/>
      <c r="G21" s="340"/>
      <c r="H21" s="340"/>
      <c r="I21" s="340"/>
      <c r="J21" s="340"/>
      <c r="K21" s="340"/>
    </row>
    <row r="22" spans="2:22" x14ac:dyDescent="0.15">
      <c r="B22" s="220"/>
    </row>
    <row r="23" spans="2:22" ht="40.5" customHeight="1" x14ac:dyDescent="0.15">
      <c r="B23" s="220"/>
    </row>
    <row r="24" spans="2:22" x14ac:dyDescent="0.15">
      <c r="B24" s="220"/>
    </row>
    <row r="25" spans="2:22" ht="21" customHeight="1" x14ac:dyDescent="0.15">
      <c r="B25" s="220"/>
    </row>
    <row r="26" spans="2:22" ht="21" customHeight="1" x14ac:dyDescent="0.15"/>
    <row r="27" spans="2:22" ht="21" customHeight="1" x14ac:dyDescent="0.15"/>
    <row r="28" spans="2:22" ht="16.5" x14ac:dyDescent="0.15">
      <c r="B28" s="323" t="s">
        <v>277</v>
      </c>
      <c r="C28" s="324"/>
      <c r="D28" s="324"/>
      <c r="E28" s="324"/>
      <c r="F28" s="324"/>
      <c r="G28" s="324"/>
      <c r="H28" s="324"/>
      <c r="I28" s="324"/>
      <c r="J28" s="324"/>
      <c r="K28" s="325"/>
    </row>
    <row r="29" spans="2:22" ht="16.5" x14ac:dyDescent="0.15">
      <c r="B29" s="326" t="s">
        <v>278</v>
      </c>
      <c r="C29" s="327"/>
      <c r="D29" s="327"/>
      <c r="E29" s="327"/>
      <c r="F29" s="327"/>
      <c r="G29" s="327"/>
      <c r="H29" s="327"/>
      <c r="I29" s="327"/>
      <c r="J29" s="327"/>
      <c r="K29" s="328"/>
    </row>
    <row r="30" spans="2:22" ht="144" customHeight="1" x14ac:dyDescent="0.15">
      <c r="B30" s="320" t="s">
        <v>307</v>
      </c>
      <c r="C30" s="329"/>
      <c r="D30" s="329"/>
      <c r="E30" s="329"/>
      <c r="F30" s="329"/>
      <c r="G30" s="329"/>
      <c r="H30" s="329"/>
      <c r="I30" s="329"/>
      <c r="J30" s="329"/>
      <c r="K30" s="330"/>
    </row>
    <row r="31" spans="2:22" ht="17.100000000000001" customHeight="1" x14ac:dyDescent="0.15">
      <c r="B31" s="222"/>
      <c r="C31" s="222"/>
      <c r="D31" s="222"/>
      <c r="E31" s="222"/>
      <c r="F31" s="222"/>
      <c r="G31" s="222"/>
      <c r="H31" s="222"/>
      <c r="I31" s="222"/>
      <c r="J31" s="222"/>
      <c r="K31" s="222"/>
    </row>
    <row r="32" spans="2:22" ht="39" customHeight="1" x14ac:dyDescent="0.15">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15">
      <c r="B34" s="221"/>
      <c r="C34" s="221"/>
      <c r="D34" s="221"/>
      <c r="E34" s="221"/>
      <c r="F34" s="221"/>
      <c r="G34" s="221"/>
      <c r="H34" s="221"/>
      <c r="I34" s="221"/>
      <c r="J34" s="221"/>
      <c r="K34" s="221"/>
      <c r="L34" s="221"/>
    </row>
    <row r="35" spans="2:12" x14ac:dyDescent="0.15">
      <c r="B35" s="221"/>
      <c r="C35" s="221"/>
      <c r="D35" s="221"/>
      <c r="E35" s="221"/>
      <c r="F35" s="221"/>
      <c r="G35" s="221"/>
      <c r="H35" s="221"/>
      <c r="I35" s="221"/>
      <c r="J35" s="221"/>
      <c r="K35" s="221"/>
      <c r="L35" s="221"/>
    </row>
    <row r="36" spans="2:12" x14ac:dyDescent="0.15">
      <c r="B36" s="221"/>
      <c r="C36" s="221"/>
      <c r="D36" s="221"/>
      <c r="E36" s="221"/>
      <c r="F36" s="221"/>
      <c r="G36" s="221"/>
      <c r="H36" s="221"/>
      <c r="I36" s="221"/>
      <c r="J36" s="221"/>
      <c r="K36" s="221"/>
      <c r="L36" s="221"/>
    </row>
    <row r="37" spans="2:12" x14ac:dyDescent="0.15">
      <c r="B37" s="221"/>
      <c r="C37" s="221"/>
      <c r="D37" s="221"/>
      <c r="E37" s="221"/>
      <c r="F37" s="221"/>
      <c r="G37" s="221"/>
      <c r="H37" s="221"/>
      <c r="I37" s="221"/>
      <c r="J37" s="221"/>
      <c r="K37" s="221"/>
      <c r="L37" s="221"/>
    </row>
    <row r="38" spans="2:12" x14ac:dyDescent="0.15">
      <c r="B38" s="221"/>
      <c r="C38" s="221"/>
      <c r="D38" s="221"/>
      <c r="E38" s="221"/>
      <c r="F38" s="221"/>
      <c r="G38" s="221"/>
      <c r="H38" s="221"/>
      <c r="I38" s="221"/>
      <c r="J38" s="221"/>
      <c r="K38" s="221"/>
      <c r="L38" s="221"/>
    </row>
    <row r="39" spans="2:12" x14ac:dyDescent="0.15">
      <c r="B39" s="221"/>
      <c r="C39" s="221"/>
      <c r="D39" s="221"/>
      <c r="E39" s="221"/>
      <c r="F39" s="221"/>
      <c r="G39" s="221"/>
      <c r="H39" s="221"/>
      <c r="I39" s="221"/>
      <c r="J39" s="221"/>
      <c r="K39" s="221"/>
      <c r="L39" s="221"/>
    </row>
    <row r="40" spans="2:12" x14ac:dyDescent="0.15">
      <c r="B40" s="221"/>
      <c r="C40" s="221"/>
      <c r="D40" s="221"/>
      <c r="E40" s="221"/>
      <c r="F40" s="221"/>
      <c r="G40" s="221"/>
      <c r="H40" s="221"/>
      <c r="I40" s="221"/>
      <c r="J40" s="221"/>
      <c r="K40" s="221"/>
      <c r="L40" s="221"/>
    </row>
    <row r="41" spans="2:12" x14ac:dyDescent="0.15">
      <c r="B41" s="221"/>
      <c r="C41" s="221"/>
      <c r="D41" s="221"/>
      <c r="E41" s="221"/>
      <c r="F41" s="221"/>
      <c r="G41" s="221"/>
      <c r="H41" s="221"/>
      <c r="I41" s="221"/>
      <c r="J41" s="221"/>
      <c r="K41" s="221"/>
      <c r="L41" s="221"/>
    </row>
    <row r="42" spans="2:12" x14ac:dyDescent="0.15">
      <c r="B42" s="221"/>
      <c r="C42" s="221"/>
      <c r="D42" s="221"/>
      <c r="E42" s="221"/>
      <c r="F42" s="221"/>
      <c r="G42" s="221"/>
      <c r="H42" s="221"/>
      <c r="I42" s="221"/>
      <c r="J42" s="221"/>
      <c r="K42" s="221"/>
      <c r="L42" s="221"/>
    </row>
    <row r="43" spans="2:12" x14ac:dyDescent="0.15">
      <c r="B43" s="221"/>
      <c r="C43" s="221"/>
      <c r="D43" s="221"/>
      <c r="E43" s="221"/>
      <c r="F43" s="221"/>
      <c r="G43" s="221"/>
      <c r="H43" s="221"/>
      <c r="I43" s="221"/>
      <c r="J43" s="221"/>
      <c r="K43" s="221"/>
      <c r="L43" s="221"/>
    </row>
    <row r="44" spans="2:12" x14ac:dyDescent="0.15">
      <c r="B44" s="221"/>
      <c r="C44" s="221"/>
      <c r="D44" s="221"/>
      <c r="E44" s="221"/>
      <c r="F44" s="221"/>
      <c r="G44" s="221"/>
      <c r="H44" s="221"/>
      <c r="I44" s="221"/>
      <c r="J44" s="221"/>
      <c r="K44" s="221"/>
      <c r="L44" s="221"/>
    </row>
    <row r="45" spans="2:12" x14ac:dyDescent="0.15">
      <c r="B45" s="221"/>
      <c r="C45" s="221"/>
      <c r="D45" s="221"/>
      <c r="E45" s="221"/>
      <c r="F45" s="221"/>
      <c r="G45" s="221"/>
      <c r="H45" s="221"/>
      <c r="I45" s="221"/>
      <c r="J45" s="221"/>
      <c r="K45" s="221"/>
      <c r="L45" s="221"/>
    </row>
    <row r="46" spans="2:12" x14ac:dyDescent="0.15">
      <c r="B46" s="221"/>
      <c r="C46" s="221"/>
      <c r="D46" s="221"/>
      <c r="E46" s="221"/>
      <c r="F46" s="221"/>
      <c r="G46" s="221"/>
      <c r="H46" s="221"/>
      <c r="I46" s="221"/>
      <c r="J46" s="221"/>
      <c r="K46" s="221"/>
      <c r="L46" s="221"/>
    </row>
    <row r="47" spans="2:12" x14ac:dyDescent="0.15">
      <c r="B47" s="221"/>
      <c r="C47" s="221"/>
      <c r="D47" s="221"/>
      <c r="E47" s="221"/>
      <c r="F47" s="221"/>
      <c r="G47" s="221"/>
      <c r="H47" s="221"/>
      <c r="I47" s="221"/>
      <c r="J47" s="221"/>
      <c r="K47" s="221"/>
      <c r="L47" s="221"/>
    </row>
    <row r="48" spans="2:12" x14ac:dyDescent="0.15">
      <c r="B48" s="221"/>
      <c r="C48" s="221"/>
      <c r="D48" s="221"/>
      <c r="E48" s="221"/>
      <c r="F48" s="221"/>
      <c r="G48" s="221"/>
      <c r="H48" s="221"/>
      <c r="I48" s="221"/>
      <c r="J48" s="221"/>
      <c r="K48" s="221"/>
      <c r="L48" s="221"/>
    </row>
    <row r="49" spans="2:12" x14ac:dyDescent="0.15">
      <c r="B49" s="221"/>
      <c r="C49" s="221"/>
      <c r="D49" s="221"/>
      <c r="E49" s="221"/>
      <c r="F49" s="221"/>
      <c r="G49" s="221"/>
      <c r="H49" s="221"/>
      <c r="I49" s="221"/>
      <c r="J49" s="221"/>
      <c r="K49" s="221"/>
      <c r="L49" s="221"/>
    </row>
    <row r="50" spans="2:12" x14ac:dyDescent="0.15">
      <c r="B50" s="221"/>
      <c r="C50" s="221"/>
      <c r="D50" s="221"/>
      <c r="E50" s="221"/>
      <c r="F50" s="221"/>
      <c r="G50" s="221"/>
      <c r="H50" s="221"/>
      <c r="I50" s="221"/>
      <c r="J50" s="221"/>
      <c r="K50" s="221"/>
      <c r="L50" s="221"/>
    </row>
    <row r="51" spans="2:12" x14ac:dyDescent="0.15">
      <c r="B51" s="221"/>
      <c r="C51" s="221"/>
      <c r="D51" s="221"/>
      <c r="E51" s="221"/>
      <c r="F51" s="221"/>
      <c r="G51" s="221"/>
      <c r="H51" s="221"/>
      <c r="I51" s="221"/>
      <c r="J51" s="221"/>
      <c r="K51" s="221"/>
      <c r="L51" s="221"/>
    </row>
    <row r="52" spans="2:12" x14ac:dyDescent="0.15">
      <c r="B52" s="221"/>
      <c r="C52" s="221"/>
      <c r="D52" s="221"/>
      <c r="E52" s="221"/>
      <c r="F52" s="221"/>
      <c r="G52" s="221"/>
      <c r="H52" s="221"/>
      <c r="I52" s="221"/>
      <c r="J52" s="221"/>
      <c r="K52" s="221"/>
      <c r="L52" s="221"/>
    </row>
    <row r="53" spans="2:12" x14ac:dyDescent="0.15">
      <c r="B53" s="221"/>
      <c r="C53" s="221"/>
      <c r="D53" s="221"/>
      <c r="E53" s="221"/>
      <c r="F53" s="221"/>
      <c r="G53" s="221"/>
      <c r="H53" s="221"/>
      <c r="I53" s="221"/>
      <c r="J53" s="221"/>
      <c r="K53" s="221"/>
      <c r="L53" s="221"/>
    </row>
    <row r="56" spans="2:12" ht="119.45" customHeight="1" x14ac:dyDescent="0.15"/>
    <row r="57" spans="2:12" ht="17.45" customHeight="1" x14ac:dyDescent="0.15"/>
    <row r="58" spans="2:12" ht="16.5" x14ac:dyDescent="0.15">
      <c r="B58" s="323" t="s">
        <v>277</v>
      </c>
      <c r="C58" s="324"/>
      <c r="D58" s="324"/>
      <c r="E58" s="324"/>
      <c r="F58" s="324"/>
      <c r="G58" s="324"/>
      <c r="H58" s="324"/>
      <c r="I58" s="324"/>
      <c r="J58" s="324"/>
      <c r="K58" s="325"/>
    </row>
    <row r="59" spans="2:12" ht="16.5" x14ac:dyDescent="0.15">
      <c r="B59" s="326" t="s">
        <v>279</v>
      </c>
      <c r="C59" s="327"/>
      <c r="D59" s="327"/>
      <c r="E59" s="327"/>
      <c r="F59" s="327"/>
      <c r="G59" s="327"/>
      <c r="H59" s="327"/>
      <c r="I59" s="327"/>
      <c r="J59" s="327"/>
      <c r="K59" s="328"/>
    </row>
    <row r="60" spans="2:12" ht="69.599999999999994" customHeight="1" x14ac:dyDescent="0.15">
      <c r="B60" s="320" t="s">
        <v>306</v>
      </c>
      <c r="C60" s="321"/>
      <c r="D60" s="321"/>
      <c r="E60" s="321"/>
      <c r="F60" s="321"/>
      <c r="G60" s="321"/>
      <c r="H60" s="321"/>
      <c r="I60" s="321"/>
      <c r="J60" s="321"/>
      <c r="K60" s="322"/>
    </row>
    <row r="62" spans="2:12" ht="53.1" customHeight="1" x14ac:dyDescent="0.15"/>
    <row r="63" spans="2:12" x14ac:dyDescent="0.15">
      <c r="B63" s="220"/>
      <c r="C63" s="220"/>
      <c r="D63" s="220"/>
      <c r="E63" s="220"/>
      <c r="F63" s="220"/>
      <c r="G63" s="220"/>
      <c r="H63" s="220"/>
      <c r="I63" s="220"/>
      <c r="J63" s="220"/>
      <c r="K63" s="220"/>
      <c r="L63" s="397"/>
    </row>
    <row r="64" spans="2:12" x14ac:dyDescent="0.15">
      <c r="B64" s="220"/>
      <c r="C64" s="220"/>
      <c r="D64" s="220"/>
      <c r="E64" s="220"/>
      <c r="F64" s="220"/>
      <c r="G64" s="220"/>
      <c r="H64" s="220"/>
      <c r="I64" s="220"/>
      <c r="J64" s="220"/>
      <c r="K64" s="220"/>
      <c r="L64" s="397"/>
    </row>
    <row r="65" spans="2:12" x14ac:dyDescent="0.15">
      <c r="B65" s="220"/>
      <c r="C65" s="220"/>
      <c r="D65" s="220"/>
      <c r="E65" s="220"/>
      <c r="F65" s="220"/>
      <c r="G65" s="220"/>
      <c r="H65" s="220"/>
      <c r="I65" s="220"/>
      <c r="J65" s="220"/>
      <c r="K65" s="220"/>
      <c r="L65" s="397"/>
    </row>
    <row r="66" spans="2:12" x14ac:dyDescent="0.15">
      <c r="B66" s="220"/>
      <c r="C66" s="220"/>
      <c r="D66" s="220"/>
      <c r="E66" s="220"/>
      <c r="F66" s="220"/>
      <c r="G66" s="220"/>
      <c r="H66" s="220"/>
      <c r="I66" s="220"/>
      <c r="J66" s="220"/>
      <c r="K66" s="220"/>
      <c r="L66" s="397"/>
    </row>
    <row r="67" spans="2:12" x14ac:dyDescent="0.15">
      <c r="B67" s="220"/>
      <c r="C67" s="220"/>
      <c r="D67" s="220"/>
      <c r="E67" s="220"/>
      <c r="F67" s="220"/>
      <c r="G67" s="220"/>
      <c r="H67" s="220"/>
      <c r="I67" s="220"/>
      <c r="J67" s="220"/>
      <c r="K67" s="220"/>
      <c r="L67" s="397"/>
    </row>
    <row r="68" spans="2:12" x14ac:dyDescent="0.15">
      <c r="B68" s="220"/>
      <c r="C68" s="220"/>
      <c r="D68" s="220"/>
      <c r="E68" s="220"/>
      <c r="F68" s="220"/>
      <c r="G68" s="220"/>
      <c r="H68" s="220"/>
      <c r="I68" s="220"/>
      <c r="J68" s="220"/>
      <c r="K68" s="220"/>
      <c r="L68" s="397"/>
    </row>
    <row r="69" spans="2:12" x14ac:dyDescent="0.15">
      <c r="B69" s="220"/>
      <c r="C69" s="220"/>
      <c r="D69" s="220"/>
      <c r="E69" s="220"/>
      <c r="F69" s="220"/>
      <c r="G69" s="220"/>
      <c r="H69" s="220"/>
      <c r="I69" s="220"/>
      <c r="J69" s="220"/>
      <c r="K69" s="220"/>
      <c r="L69" s="397"/>
    </row>
    <row r="70" spans="2:12" x14ac:dyDescent="0.15">
      <c r="B70" s="220"/>
      <c r="C70" s="220"/>
      <c r="D70" s="220"/>
      <c r="E70" s="220"/>
      <c r="F70" s="220"/>
      <c r="G70" s="220"/>
      <c r="H70" s="220"/>
      <c r="I70" s="220"/>
      <c r="J70" s="220"/>
      <c r="K70" s="220"/>
      <c r="L70" s="397"/>
    </row>
    <row r="71" spans="2:12" x14ac:dyDescent="0.15">
      <c r="B71" s="220"/>
      <c r="C71" s="220"/>
      <c r="D71" s="220"/>
      <c r="E71" s="220"/>
      <c r="F71" s="220"/>
      <c r="G71" s="220"/>
      <c r="H71" s="220"/>
      <c r="I71" s="220"/>
      <c r="J71" s="220"/>
      <c r="K71" s="220"/>
      <c r="L71" s="397"/>
    </row>
    <row r="72" spans="2:12" x14ac:dyDescent="0.15">
      <c r="B72" s="220"/>
      <c r="C72" s="220"/>
      <c r="D72" s="220"/>
      <c r="E72" s="220"/>
      <c r="F72" s="220"/>
      <c r="G72" s="220"/>
      <c r="H72" s="220"/>
      <c r="I72" s="220"/>
      <c r="J72" s="220"/>
      <c r="K72" s="220"/>
      <c r="L72" s="397"/>
    </row>
    <row r="73" spans="2:12" x14ac:dyDescent="0.15">
      <c r="B73" s="220"/>
      <c r="C73" s="220"/>
      <c r="D73" s="220"/>
      <c r="E73" s="220"/>
      <c r="F73" s="220"/>
      <c r="G73" s="220"/>
      <c r="H73" s="220"/>
      <c r="I73" s="220"/>
      <c r="J73" s="220"/>
      <c r="K73" s="220"/>
      <c r="L73" s="397"/>
    </row>
    <row r="74" spans="2:12" x14ac:dyDescent="0.15">
      <c r="B74" s="220"/>
      <c r="C74" s="220"/>
      <c r="D74" s="220"/>
      <c r="E74" s="220"/>
      <c r="F74" s="220"/>
      <c r="G74" s="220"/>
      <c r="H74" s="220"/>
      <c r="I74" s="220"/>
      <c r="J74" s="220"/>
      <c r="K74" s="220"/>
      <c r="L74" s="397"/>
    </row>
    <row r="75" spans="2:12" x14ac:dyDescent="0.15">
      <c r="B75" s="220"/>
      <c r="C75" s="220"/>
      <c r="D75" s="220"/>
      <c r="E75" s="220"/>
      <c r="F75" s="220"/>
      <c r="G75" s="220"/>
      <c r="H75" s="220"/>
      <c r="I75" s="220"/>
      <c r="J75" s="220"/>
      <c r="K75" s="220"/>
      <c r="L75" s="397"/>
    </row>
    <row r="76" spans="2:12" x14ac:dyDescent="0.15">
      <c r="B76" s="220"/>
      <c r="C76" s="220"/>
      <c r="D76" s="220"/>
      <c r="E76" s="220"/>
      <c r="F76" s="220"/>
      <c r="G76" s="220"/>
      <c r="H76" s="220"/>
      <c r="I76" s="220"/>
      <c r="J76" s="220"/>
      <c r="K76" s="220"/>
      <c r="L76" s="397"/>
    </row>
    <row r="77" spans="2:12" x14ac:dyDescent="0.15">
      <c r="B77" s="220"/>
      <c r="C77" s="220"/>
      <c r="D77" s="220"/>
      <c r="E77" s="220"/>
      <c r="F77" s="220"/>
      <c r="G77" s="220"/>
      <c r="H77" s="220"/>
      <c r="I77" s="220"/>
      <c r="J77" s="220"/>
      <c r="K77" s="220"/>
      <c r="L77" s="397"/>
    </row>
    <row r="78" spans="2:12" x14ac:dyDescent="0.15">
      <c r="B78" s="220"/>
      <c r="C78" s="220"/>
      <c r="D78" s="220"/>
      <c r="E78" s="220"/>
      <c r="F78" s="220"/>
      <c r="G78" s="220"/>
      <c r="H78" s="220"/>
      <c r="I78" s="220"/>
      <c r="J78" s="220"/>
      <c r="K78" s="220"/>
      <c r="L78" s="397"/>
    </row>
    <row r="79" spans="2:12" x14ac:dyDescent="0.15">
      <c r="B79" s="220"/>
      <c r="C79" s="220"/>
      <c r="D79" s="220"/>
      <c r="E79" s="220"/>
      <c r="F79" s="220"/>
      <c r="G79" s="220"/>
      <c r="H79" s="220"/>
      <c r="I79" s="220"/>
      <c r="J79" s="220"/>
      <c r="K79" s="220"/>
      <c r="L79" s="397"/>
    </row>
    <row r="80" spans="2:12" x14ac:dyDescent="0.15">
      <c r="B80" s="220"/>
      <c r="C80" s="220"/>
      <c r="D80" s="220"/>
      <c r="E80" s="220"/>
      <c r="F80" s="220"/>
      <c r="G80" s="220"/>
      <c r="H80" s="220"/>
      <c r="I80" s="220"/>
      <c r="J80" s="220"/>
      <c r="K80" s="220"/>
      <c r="L80" s="397"/>
    </row>
    <row r="81" spans="2:12" x14ac:dyDescent="0.15">
      <c r="B81" s="220"/>
      <c r="C81" s="220"/>
      <c r="D81" s="220"/>
      <c r="E81" s="220"/>
      <c r="F81" s="220"/>
      <c r="G81" s="220"/>
      <c r="H81" s="220"/>
      <c r="I81" s="220"/>
      <c r="J81" s="220"/>
      <c r="K81" s="220"/>
      <c r="L81" s="397"/>
    </row>
    <row r="82" spans="2:12" x14ac:dyDescent="0.15">
      <c r="B82" s="220"/>
      <c r="C82" s="220"/>
      <c r="D82" s="220"/>
      <c r="E82" s="220"/>
      <c r="F82" s="220"/>
      <c r="G82" s="220"/>
      <c r="H82" s="220"/>
      <c r="I82" s="220"/>
      <c r="J82" s="220"/>
      <c r="K82" s="220"/>
      <c r="L82" s="397"/>
    </row>
    <row r="83" spans="2:12" x14ac:dyDescent="0.15">
      <c r="B83" s="220"/>
      <c r="C83" s="220"/>
      <c r="D83" s="220"/>
      <c r="E83" s="220"/>
      <c r="F83" s="220"/>
      <c r="G83" s="220"/>
      <c r="H83" s="220"/>
      <c r="I83" s="220"/>
      <c r="J83" s="220"/>
      <c r="K83" s="220"/>
      <c r="L83" s="397"/>
    </row>
    <row r="84" spans="2:12" x14ac:dyDescent="0.15">
      <c r="B84" s="220"/>
      <c r="C84" s="220"/>
      <c r="D84" s="220"/>
      <c r="E84" s="220"/>
      <c r="F84" s="220"/>
      <c r="G84" s="220"/>
      <c r="H84" s="220"/>
      <c r="I84" s="220"/>
      <c r="J84" s="220"/>
      <c r="K84" s="220"/>
      <c r="L84" s="397"/>
    </row>
    <row r="85" spans="2:12" x14ac:dyDescent="0.15">
      <c r="B85" s="220"/>
      <c r="C85" s="220"/>
      <c r="D85" s="220"/>
      <c r="E85" s="220"/>
      <c r="F85" s="220"/>
      <c r="G85" s="220"/>
      <c r="H85" s="220"/>
      <c r="I85" s="220"/>
      <c r="J85" s="220"/>
      <c r="K85" s="220"/>
      <c r="L85" s="397"/>
    </row>
    <row r="86" spans="2:12" x14ac:dyDescent="0.15">
      <c r="B86" s="220"/>
      <c r="C86" s="220"/>
      <c r="D86" s="220"/>
      <c r="E86" s="220"/>
      <c r="F86" s="220"/>
      <c r="G86" s="220"/>
      <c r="H86" s="220"/>
      <c r="I86" s="220"/>
      <c r="J86" s="220"/>
      <c r="K86" s="220"/>
      <c r="L86" s="397"/>
    </row>
    <row r="87" spans="2:12" x14ac:dyDescent="0.15">
      <c r="B87" s="220"/>
      <c r="C87" s="220"/>
      <c r="D87" s="220"/>
      <c r="E87" s="220"/>
      <c r="F87" s="220"/>
      <c r="G87" s="220"/>
      <c r="H87" s="220"/>
      <c r="I87" s="220"/>
      <c r="J87" s="220"/>
      <c r="K87" s="220"/>
      <c r="L87" s="397"/>
    </row>
    <row r="88" spans="2:12" x14ac:dyDescent="0.15">
      <c r="B88" s="220"/>
      <c r="C88" s="220"/>
      <c r="D88" s="220"/>
      <c r="E88" s="220"/>
      <c r="F88" s="220"/>
      <c r="G88" s="220"/>
      <c r="H88" s="220"/>
      <c r="I88" s="220"/>
      <c r="J88" s="220"/>
      <c r="K88" s="220"/>
      <c r="L88" s="397"/>
    </row>
    <row r="89" spans="2:12" x14ac:dyDescent="0.15">
      <c r="B89" s="220"/>
      <c r="C89" s="220"/>
      <c r="D89" s="220"/>
      <c r="E89" s="220"/>
      <c r="F89" s="220"/>
      <c r="G89" s="220"/>
      <c r="H89" s="220"/>
      <c r="I89" s="220"/>
      <c r="J89" s="220"/>
      <c r="K89" s="220"/>
      <c r="L89" s="397"/>
    </row>
    <row r="90" spans="2:12" x14ac:dyDescent="0.15">
      <c r="B90" s="220"/>
      <c r="C90" s="220"/>
      <c r="D90" s="220"/>
      <c r="E90" s="220"/>
      <c r="F90" s="220"/>
      <c r="G90" s="220"/>
      <c r="H90" s="220"/>
      <c r="I90" s="220"/>
      <c r="J90" s="220"/>
      <c r="K90" s="220"/>
      <c r="L90" s="397"/>
    </row>
    <row r="91" spans="2:12" x14ac:dyDescent="0.15">
      <c r="B91" s="220"/>
      <c r="C91" s="220"/>
      <c r="D91" s="220"/>
      <c r="E91" s="220"/>
      <c r="F91" s="220"/>
      <c r="G91" s="220"/>
      <c r="H91" s="220"/>
      <c r="I91" s="220"/>
      <c r="J91" s="220"/>
      <c r="K91" s="220"/>
      <c r="L91" s="397"/>
    </row>
    <row r="92" spans="2:12" x14ac:dyDescent="0.15">
      <c r="B92" s="220"/>
      <c r="C92" s="220"/>
      <c r="D92" s="220"/>
      <c r="E92" s="220"/>
      <c r="F92" s="220"/>
      <c r="G92" s="220"/>
      <c r="H92" s="220"/>
      <c r="I92" s="220"/>
      <c r="J92" s="220"/>
      <c r="K92" s="220"/>
      <c r="L92" s="397"/>
    </row>
    <row r="93" spans="2:12" x14ac:dyDescent="0.15">
      <c r="B93" s="220"/>
      <c r="C93" s="220"/>
      <c r="D93" s="220"/>
      <c r="E93" s="220"/>
      <c r="F93" s="220"/>
      <c r="G93" s="220"/>
      <c r="H93" s="220"/>
      <c r="I93" s="220"/>
      <c r="J93" s="220"/>
      <c r="K93" s="220"/>
      <c r="L93" s="397"/>
    </row>
    <row r="94" spans="2:12" x14ac:dyDescent="0.15">
      <c r="B94" s="220"/>
      <c r="C94" s="220"/>
      <c r="D94" s="220"/>
      <c r="E94" s="220"/>
      <c r="F94" s="220"/>
      <c r="G94" s="220"/>
      <c r="H94" s="220"/>
      <c r="I94" s="220"/>
      <c r="J94" s="220"/>
      <c r="K94" s="220"/>
      <c r="L94" s="397"/>
    </row>
    <row r="95" spans="2:12" x14ac:dyDescent="0.15">
      <c r="B95" s="220"/>
      <c r="C95" s="220"/>
      <c r="D95" s="220"/>
      <c r="E95" s="220"/>
      <c r="F95" s="220"/>
      <c r="G95" s="220"/>
      <c r="H95" s="220"/>
      <c r="I95" s="220"/>
      <c r="J95" s="220"/>
      <c r="K95" s="220"/>
      <c r="L95" s="397"/>
    </row>
    <row r="96" spans="2:12" x14ac:dyDescent="0.15">
      <c r="B96" s="220"/>
      <c r="C96" s="220"/>
      <c r="D96" s="220"/>
      <c r="E96" s="220"/>
      <c r="F96" s="220"/>
      <c r="G96" s="220"/>
      <c r="H96" s="220"/>
      <c r="I96" s="220"/>
      <c r="J96" s="220"/>
      <c r="K96" s="220"/>
      <c r="L96" s="397"/>
    </row>
    <row r="97" spans="2:12" x14ac:dyDescent="0.15">
      <c r="B97" s="220"/>
      <c r="C97" s="220"/>
      <c r="D97" s="220"/>
      <c r="E97" s="220"/>
      <c r="F97" s="220"/>
      <c r="G97" s="220"/>
      <c r="H97" s="220"/>
      <c r="I97" s="220"/>
      <c r="J97" s="220"/>
      <c r="K97" s="220"/>
      <c r="L97" s="397"/>
    </row>
    <row r="98" spans="2:12" x14ac:dyDescent="0.15">
      <c r="B98" s="220"/>
      <c r="C98" s="220"/>
      <c r="D98" s="220"/>
      <c r="E98" s="220"/>
      <c r="F98" s="220"/>
      <c r="G98" s="220"/>
      <c r="H98" s="220"/>
      <c r="I98" s="220"/>
      <c r="J98" s="220"/>
      <c r="K98" s="220"/>
      <c r="L98" s="397"/>
    </row>
    <row r="99" spans="2:12" x14ac:dyDescent="0.15">
      <c r="B99" s="220"/>
      <c r="C99" s="220"/>
      <c r="D99" s="220"/>
      <c r="E99" s="220"/>
      <c r="F99" s="220"/>
      <c r="G99" s="220"/>
      <c r="H99" s="220"/>
      <c r="I99" s="220"/>
      <c r="J99" s="220"/>
      <c r="K99" s="220"/>
      <c r="L99" s="397"/>
    </row>
    <row r="100" spans="2:12" ht="83.1" customHeight="1" x14ac:dyDescent="0.15"/>
    <row r="104" spans="2:12" ht="16.5" x14ac:dyDescent="0.15">
      <c r="B104" s="323" t="s">
        <v>281</v>
      </c>
      <c r="C104" s="324"/>
      <c r="D104" s="324"/>
      <c r="E104" s="324"/>
      <c r="F104" s="324"/>
      <c r="G104" s="324"/>
      <c r="H104" s="324"/>
      <c r="I104" s="324"/>
      <c r="J104" s="324"/>
      <c r="K104" s="325"/>
    </row>
    <row r="105" spans="2:12" ht="16.5" x14ac:dyDescent="0.15">
      <c r="B105" s="326" t="s">
        <v>280</v>
      </c>
      <c r="C105" s="327"/>
      <c r="D105" s="327"/>
      <c r="E105" s="327"/>
      <c r="F105" s="327"/>
      <c r="G105" s="327"/>
      <c r="H105" s="327"/>
      <c r="I105" s="327"/>
      <c r="J105" s="327"/>
      <c r="K105" s="328"/>
    </row>
    <row r="106" spans="2:12" ht="77.099999999999994" customHeight="1" x14ac:dyDescent="0.15">
      <c r="B106" s="331" t="s">
        <v>282</v>
      </c>
      <c r="C106" s="332"/>
      <c r="D106" s="332"/>
      <c r="E106" s="332"/>
      <c r="F106" s="332"/>
      <c r="G106" s="332"/>
      <c r="H106" s="332"/>
      <c r="I106" s="332"/>
      <c r="J106" s="332"/>
      <c r="K106" s="333"/>
    </row>
    <row r="108" spans="2:12" x14ac:dyDescent="0.15">
      <c r="B108" s="220"/>
      <c r="C108" s="220"/>
    </row>
    <row r="109" spans="2:12" x14ac:dyDescent="0.15">
      <c r="B109" s="220"/>
      <c r="C109" s="220"/>
    </row>
    <row r="110" spans="2:12" x14ac:dyDescent="0.15">
      <c r="B110" s="220"/>
      <c r="C110" s="220"/>
    </row>
    <row r="111" spans="2:12" x14ac:dyDescent="0.15">
      <c r="B111" s="220"/>
      <c r="C111" s="220"/>
    </row>
    <row r="112" spans="2:12" x14ac:dyDescent="0.15">
      <c r="B112" s="220"/>
      <c r="C112" s="220"/>
    </row>
    <row r="113" spans="2:3" x14ac:dyDescent="0.15">
      <c r="B113" s="220"/>
      <c r="C113" s="220"/>
    </row>
    <row r="114" spans="2:3" x14ac:dyDescent="0.15">
      <c r="B114" s="220"/>
      <c r="C114" s="220"/>
    </row>
    <row r="115" spans="2:3" x14ac:dyDescent="0.15">
      <c r="B115" s="220"/>
      <c r="C115" s="220"/>
    </row>
    <row r="116" spans="2:3" x14ac:dyDescent="0.15">
      <c r="B116" s="220"/>
      <c r="C116" s="220"/>
    </row>
    <row r="117" spans="2:3" x14ac:dyDescent="0.15">
      <c r="B117" s="220"/>
      <c r="C117" s="220"/>
    </row>
    <row r="118" spans="2:3" x14ac:dyDescent="0.15">
      <c r="B118" s="220"/>
      <c r="C118" s="220"/>
    </row>
    <row r="119" spans="2:3" x14ac:dyDescent="0.15">
      <c r="B119" s="220"/>
      <c r="C119" s="220"/>
    </row>
    <row r="120" spans="2:3" x14ac:dyDescent="0.15">
      <c r="B120" s="220"/>
      <c r="C120" s="220"/>
    </row>
    <row r="121" spans="2:3" x14ac:dyDescent="0.15">
      <c r="B121" s="220"/>
      <c r="C121" s="220"/>
    </row>
    <row r="122" spans="2:3" x14ac:dyDescent="0.15">
      <c r="B122" s="220"/>
      <c r="C122" s="220"/>
    </row>
    <row r="123" spans="2:3" x14ac:dyDescent="0.15">
      <c r="B123" s="220"/>
      <c r="C123" s="220"/>
    </row>
    <row r="124" spans="2:3" x14ac:dyDescent="0.15">
      <c r="B124" s="220"/>
      <c r="C124" s="220"/>
    </row>
    <row r="125" spans="2:3" x14ac:dyDescent="0.15">
      <c r="B125" s="220"/>
      <c r="C125" s="220"/>
    </row>
    <row r="126" spans="2:3" x14ac:dyDescent="0.15">
      <c r="B126" s="220"/>
      <c r="C126" s="220"/>
    </row>
    <row r="127" spans="2:3" x14ac:dyDescent="0.15">
      <c r="B127" s="220"/>
      <c r="C127" s="220"/>
    </row>
    <row r="128" spans="2:3" x14ac:dyDescent="0.15">
      <c r="B128" s="220"/>
      <c r="C128" s="220"/>
    </row>
    <row r="129" spans="2:3" x14ac:dyDescent="0.15">
      <c r="B129" s="220"/>
      <c r="C129" s="220"/>
    </row>
    <row r="130" spans="2:3" x14ac:dyDescent="0.15">
      <c r="B130" s="220"/>
      <c r="C130" s="220"/>
    </row>
    <row r="131" spans="2:3" x14ac:dyDescent="0.15">
      <c r="B131" s="220"/>
      <c r="C131" s="220"/>
    </row>
    <row r="132" spans="2:3" x14ac:dyDescent="0.15">
      <c r="B132" s="220"/>
      <c r="C132" s="220"/>
    </row>
    <row r="133" spans="2:3" x14ac:dyDescent="0.15">
      <c r="B133" s="220"/>
      <c r="C133" s="220"/>
    </row>
    <row r="134" spans="2:3" x14ac:dyDescent="0.15">
      <c r="B134" s="220"/>
      <c r="C134" s="220"/>
    </row>
    <row r="135" spans="2:3" x14ac:dyDescent="0.15">
      <c r="B135" s="220"/>
      <c r="C135" s="220"/>
    </row>
    <row r="136" spans="2:3" x14ac:dyDescent="0.15">
      <c r="B136" s="220"/>
      <c r="C136" s="220"/>
    </row>
    <row r="137" spans="2:3" x14ac:dyDescent="0.15">
      <c r="B137" s="220"/>
      <c r="C137" s="220"/>
    </row>
    <row r="138" spans="2:3" x14ac:dyDescent="0.15">
      <c r="B138" s="220"/>
      <c r="C138" s="220"/>
    </row>
    <row r="139" spans="2:3" x14ac:dyDescent="0.15">
      <c r="B139" s="220"/>
      <c r="C139" s="220"/>
    </row>
    <row r="140" spans="2:3" x14ac:dyDescent="0.15">
      <c r="B140" s="220"/>
      <c r="C140" s="220"/>
    </row>
    <row r="141" spans="2:3" x14ac:dyDescent="0.15">
      <c r="B141" s="220"/>
      <c r="C141" s="220"/>
    </row>
    <row r="142" spans="2:3" x14ac:dyDescent="0.15">
      <c r="B142" s="220"/>
      <c r="C142" s="220"/>
    </row>
    <row r="143" spans="2:3" x14ac:dyDescent="0.15">
      <c r="B143" s="220"/>
      <c r="C143" s="220"/>
    </row>
    <row r="144" spans="2:3" x14ac:dyDescent="0.15">
      <c r="B144" s="220"/>
      <c r="C144" s="220"/>
    </row>
    <row r="145" spans="2:11" x14ac:dyDescent="0.15">
      <c r="B145" s="220"/>
      <c r="C145" s="220"/>
    </row>
    <row r="146" spans="2:11" x14ac:dyDescent="0.15">
      <c r="B146" s="220"/>
      <c r="C146" s="220"/>
    </row>
    <row r="147" spans="2:11" x14ac:dyDescent="0.15">
      <c r="B147" s="220"/>
      <c r="C147" s="220"/>
    </row>
    <row r="148" spans="2:11" x14ac:dyDescent="0.15">
      <c r="B148" s="220"/>
      <c r="C148" s="220"/>
    </row>
    <row r="149" spans="2:11" x14ac:dyDescent="0.15">
      <c r="B149" s="220"/>
      <c r="C149" s="220"/>
    </row>
    <row r="150" spans="2:11" x14ac:dyDescent="0.15">
      <c r="B150" s="220"/>
      <c r="C150" s="220"/>
    </row>
    <row r="151" spans="2:11" x14ac:dyDescent="0.15">
      <c r="B151" s="220"/>
      <c r="C151" s="220"/>
    </row>
    <row r="154" spans="2:11" ht="16.5" x14ac:dyDescent="0.15">
      <c r="B154" s="323" t="s">
        <v>281</v>
      </c>
      <c r="C154" s="324"/>
      <c r="D154" s="324"/>
      <c r="E154" s="324"/>
      <c r="F154" s="324"/>
      <c r="G154" s="324"/>
      <c r="H154" s="324"/>
      <c r="I154" s="324"/>
      <c r="J154" s="324"/>
      <c r="K154" s="325"/>
    </row>
    <row r="155" spans="2:11" ht="16.5" x14ac:dyDescent="0.15">
      <c r="B155" s="326" t="s">
        <v>284</v>
      </c>
      <c r="C155" s="327"/>
      <c r="D155" s="327"/>
      <c r="E155" s="327"/>
      <c r="F155" s="327"/>
      <c r="G155" s="327"/>
      <c r="H155" s="327"/>
      <c r="I155" s="327"/>
      <c r="J155" s="327"/>
      <c r="K155" s="328"/>
    </row>
    <row r="156" spans="2:11" ht="80.099999999999994" customHeight="1" x14ac:dyDescent="0.15">
      <c r="B156" s="331" t="s">
        <v>285</v>
      </c>
      <c r="C156" s="332"/>
      <c r="D156" s="332"/>
      <c r="E156" s="332"/>
      <c r="F156" s="332"/>
      <c r="G156" s="332"/>
      <c r="H156" s="332"/>
      <c r="I156" s="332"/>
      <c r="J156" s="332"/>
      <c r="K156" s="333"/>
    </row>
    <row r="157" spans="2:11" ht="75" customHeight="1" x14ac:dyDescent="0.15">
      <c r="B157" s="223"/>
    </row>
    <row r="159" spans="2:11" x14ac:dyDescent="0.15">
      <c r="B159" s="220"/>
      <c r="C159" s="220"/>
      <c r="D159" s="220"/>
      <c r="E159" s="220"/>
      <c r="F159" s="220"/>
      <c r="G159" s="220"/>
      <c r="H159" s="220"/>
      <c r="I159" s="220"/>
      <c r="J159" s="220"/>
      <c r="K159" s="220"/>
    </row>
    <row r="160" spans="2:11" x14ac:dyDescent="0.15">
      <c r="B160" s="220"/>
      <c r="C160" s="220"/>
      <c r="D160" s="220"/>
      <c r="E160" s="220"/>
      <c r="F160" s="220"/>
      <c r="G160" s="220"/>
      <c r="H160" s="220"/>
      <c r="I160" s="220"/>
      <c r="J160" s="220"/>
      <c r="K160" s="220"/>
    </row>
    <row r="161" spans="2:11" x14ac:dyDescent="0.15">
      <c r="B161" s="220"/>
      <c r="C161" s="220"/>
      <c r="D161" s="220"/>
      <c r="E161" s="220"/>
      <c r="F161" s="220"/>
      <c r="G161" s="220"/>
      <c r="H161" s="220"/>
      <c r="I161" s="220"/>
      <c r="J161" s="220"/>
      <c r="K161" s="220"/>
    </row>
    <row r="162" spans="2:11" x14ac:dyDescent="0.15">
      <c r="B162" s="220"/>
      <c r="C162" s="220"/>
      <c r="D162" s="220"/>
      <c r="E162" s="220"/>
      <c r="F162" s="220"/>
      <c r="G162" s="220"/>
      <c r="H162" s="220"/>
      <c r="I162" s="220"/>
      <c r="J162" s="220"/>
      <c r="K162" s="220"/>
    </row>
    <row r="163" spans="2:11" x14ac:dyDescent="0.15">
      <c r="B163" s="220"/>
      <c r="C163" s="220"/>
      <c r="D163" s="220"/>
      <c r="E163" s="220"/>
      <c r="F163" s="220"/>
      <c r="G163" s="220"/>
      <c r="H163" s="220"/>
      <c r="I163" s="220"/>
      <c r="J163" s="220"/>
      <c r="K163" s="220"/>
    </row>
    <row r="164" spans="2:11" x14ac:dyDescent="0.15">
      <c r="B164" s="220"/>
      <c r="C164" s="220"/>
      <c r="D164" s="220"/>
      <c r="E164" s="220"/>
      <c r="F164" s="220"/>
      <c r="G164" s="220"/>
      <c r="H164" s="220"/>
      <c r="I164" s="220"/>
      <c r="J164" s="220"/>
      <c r="K164" s="220"/>
    </row>
    <row r="165" spans="2:11" x14ac:dyDescent="0.15">
      <c r="B165" s="220"/>
      <c r="C165" s="220"/>
      <c r="D165" s="220"/>
      <c r="E165" s="220"/>
      <c r="F165" s="220"/>
      <c r="G165" s="220"/>
      <c r="H165" s="220"/>
      <c r="I165" s="220"/>
      <c r="J165" s="220"/>
      <c r="K165" s="220"/>
    </row>
    <row r="166" spans="2:11" x14ac:dyDescent="0.15">
      <c r="B166" s="220"/>
      <c r="C166" s="220"/>
      <c r="D166" s="220"/>
      <c r="E166" s="220"/>
      <c r="F166" s="220"/>
      <c r="G166" s="220"/>
      <c r="H166" s="220"/>
      <c r="I166" s="220"/>
      <c r="J166" s="220"/>
      <c r="K166" s="220"/>
    </row>
    <row r="167" spans="2:11" x14ac:dyDescent="0.15">
      <c r="B167" s="220"/>
      <c r="C167" s="220"/>
      <c r="D167" s="220"/>
      <c r="E167" s="220"/>
      <c r="F167" s="220"/>
      <c r="G167" s="220"/>
      <c r="H167" s="220"/>
      <c r="I167" s="220"/>
      <c r="J167" s="220"/>
      <c r="K167" s="220"/>
    </row>
    <row r="168" spans="2:11" x14ac:dyDescent="0.15">
      <c r="B168" s="220"/>
      <c r="C168" s="220"/>
      <c r="D168" s="220"/>
      <c r="E168" s="220"/>
      <c r="F168" s="220"/>
      <c r="G168" s="220"/>
      <c r="H168" s="220"/>
      <c r="I168" s="220"/>
      <c r="J168" s="220"/>
      <c r="K168" s="220"/>
    </row>
    <row r="169" spans="2:11" x14ac:dyDescent="0.15">
      <c r="B169" s="220"/>
      <c r="C169" s="220"/>
      <c r="D169" s="220"/>
      <c r="E169" s="220"/>
      <c r="F169" s="220"/>
      <c r="G169" s="220"/>
      <c r="H169" s="220"/>
      <c r="I169" s="220"/>
      <c r="J169" s="220"/>
      <c r="K169" s="220"/>
    </row>
    <row r="170" spans="2:11" x14ac:dyDescent="0.15">
      <c r="B170" s="220"/>
      <c r="C170" s="220"/>
      <c r="D170" s="220"/>
      <c r="E170" s="220"/>
      <c r="F170" s="220"/>
      <c r="G170" s="220"/>
      <c r="H170" s="220"/>
      <c r="I170" s="220"/>
      <c r="J170" s="220"/>
      <c r="K170" s="220"/>
    </row>
    <row r="171" spans="2:11" x14ac:dyDescent="0.15">
      <c r="B171" s="220"/>
      <c r="C171" s="220"/>
      <c r="D171" s="220"/>
      <c r="E171" s="220"/>
      <c r="F171" s="220"/>
      <c r="G171" s="220"/>
      <c r="H171" s="220"/>
      <c r="I171" s="220"/>
      <c r="J171" s="220"/>
      <c r="K171" s="220"/>
    </row>
    <row r="172" spans="2:11" x14ac:dyDescent="0.15">
      <c r="B172" s="220"/>
      <c r="C172" s="220"/>
      <c r="D172" s="220"/>
      <c r="E172" s="220"/>
      <c r="F172" s="220"/>
      <c r="G172" s="220"/>
      <c r="H172" s="220"/>
      <c r="I172" s="220"/>
      <c r="J172" s="220"/>
      <c r="K172" s="220"/>
    </row>
    <row r="173" spans="2:11" x14ac:dyDescent="0.15">
      <c r="B173" s="220"/>
      <c r="C173" s="220"/>
      <c r="D173" s="220"/>
      <c r="E173" s="220"/>
      <c r="F173" s="220"/>
      <c r="G173" s="220"/>
      <c r="H173" s="220"/>
      <c r="I173" s="220"/>
      <c r="J173" s="220"/>
      <c r="K173" s="220"/>
    </row>
    <row r="174" spans="2:11" x14ac:dyDescent="0.15">
      <c r="B174" s="220"/>
      <c r="C174" s="220"/>
      <c r="D174" s="220"/>
      <c r="E174" s="220"/>
      <c r="F174" s="220"/>
      <c r="G174" s="220"/>
      <c r="H174" s="220"/>
      <c r="I174" s="220"/>
      <c r="J174" s="220"/>
      <c r="K174" s="220"/>
    </row>
    <row r="175" spans="2:11" x14ac:dyDescent="0.15">
      <c r="B175" s="220"/>
      <c r="C175" s="220"/>
      <c r="D175" s="220"/>
      <c r="E175" s="220"/>
      <c r="F175" s="220"/>
      <c r="G175" s="220"/>
      <c r="H175" s="220"/>
      <c r="I175" s="220"/>
      <c r="J175" s="220"/>
      <c r="K175" s="220"/>
    </row>
    <row r="176" spans="2:11" x14ac:dyDescent="0.15">
      <c r="B176" s="220"/>
      <c r="C176" s="220"/>
      <c r="D176" s="220"/>
      <c r="E176" s="220"/>
      <c r="F176" s="220"/>
      <c r="G176" s="220"/>
      <c r="H176" s="220"/>
      <c r="I176" s="220"/>
      <c r="J176" s="220"/>
      <c r="K176" s="220"/>
    </row>
    <row r="177" spans="2:11" x14ac:dyDescent="0.15">
      <c r="B177" s="220"/>
      <c r="C177" s="220"/>
      <c r="D177" s="220"/>
      <c r="E177" s="220"/>
      <c r="F177" s="220"/>
      <c r="G177" s="220"/>
      <c r="H177" s="220"/>
      <c r="I177" s="220"/>
      <c r="J177" s="220"/>
      <c r="K177" s="220"/>
    </row>
    <row r="178" spans="2:11" x14ac:dyDescent="0.15">
      <c r="B178" s="220"/>
      <c r="C178" s="220"/>
      <c r="D178" s="220"/>
      <c r="E178" s="220"/>
      <c r="F178" s="220"/>
      <c r="G178" s="220"/>
      <c r="H178" s="220"/>
      <c r="I178" s="220"/>
      <c r="J178" s="220"/>
      <c r="K178" s="220"/>
    </row>
    <row r="179" spans="2:11" x14ac:dyDescent="0.15">
      <c r="B179" s="220"/>
      <c r="C179" s="220"/>
      <c r="D179" s="220"/>
      <c r="E179" s="220"/>
      <c r="F179" s="220"/>
      <c r="G179" s="220"/>
      <c r="H179" s="220"/>
      <c r="I179" s="220"/>
      <c r="J179" s="220"/>
      <c r="K179" s="220"/>
    </row>
    <row r="180" spans="2:11" x14ac:dyDescent="0.15">
      <c r="B180" s="220"/>
      <c r="C180" s="220"/>
      <c r="D180" s="220"/>
      <c r="E180" s="220"/>
      <c r="F180" s="220"/>
      <c r="G180" s="220"/>
      <c r="H180" s="220"/>
      <c r="I180" s="220"/>
      <c r="J180" s="220"/>
      <c r="K180" s="220"/>
    </row>
    <row r="181" spans="2:11" x14ac:dyDescent="0.15">
      <c r="B181" s="220"/>
      <c r="C181" s="220"/>
      <c r="D181" s="220"/>
      <c r="E181" s="220"/>
      <c r="F181" s="220"/>
      <c r="G181" s="220"/>
      <c r="H181" s="220"/>
      <c r="I181" s="220"/>
      <c r="J181" s="220"/>
      <c r="K181" s="220"/>
    </row>
    <row r="182" spans="2:11" x14ac:dyDescent="0.15">
      <c r="B182" s="220"/>
      <c r="C182" s="220"/>
      <c r="D182" s="220"/>
      <c r="E182" s="220"/>
      <c r="F182" s="220"/>
      <c r="G182" s="220"/>
      <c r="H182" s="220"/>
      <c r="I182" s="220"/>
      <c r="J182" s="220"/>
      <c r="K182" s="220"/>
    </row>
    <row r="183" spans="2:11" x14ac:dyDescent="0.15">
      <c r="B183" s="220"/>
      <c r="C183" s="220"/>
      <c r="D183" s="220"/>
      <c r="E183" s="220"/>
      <c r="F183" s="220"/>
      <c r="G183" s="220"/>
      <c r="H183" s="220"/>
      <c r="I183" s="220"/>
      <c r="J183" s="220"/>
      <c r="K183" s="220"/>
    </row>
    <row r="184" spans="2:11" x14ac:dyDescent="0.15">
      <c r="B184" s="220"/>
      <c r="C184" s="220"/>
      <c r="D184" s="220"/>
      <c r="E184" s="220"/>
      <c r="F184" s="220"/>
      <c r="G184" s="220"/>
      <c r="H184" s="220"/>
      <c r="I184" s="220"/>
      <c r="J184" s="220"/>
      <c r="K184" s="220"/>
    </row>
    <row r="185" spans="2:11" x14ac:dyDescent="0.15">
      <c r="B185" s="220"/>
      <c r="C185" s="220"/>
      <c r="D185" s="220"/>
      <c r="E185" s="220"/>
      <c r="F185" s="220"/>
      <c r="G185" s="220"/>
      <c r="H185" s="220"/>
      <c r="I185" s="220"/>
      <c r="J185" s="220"/>
      <c r="K185" s="220"/>
    </row>
    <row r="186" spans="2:11" x14ac:dyDescent="0.15">
      <c r="B186" s="220"/>
      <c r="C186" s="220"/>
      <c r="D186" s="220"/>
      <c r="E186" s="220"/>
      <c r="F186" s="220"/>
      <c r="G186" s="220"/>
      <c r="H186" s="220"/>
      <c r="I186" s="220"/>
      <c r="J186" s="220"/>
      <c r="K186" s="220"/>
    </row>
    <row r="187" spans="2:11" x14ac:dyDescent="0.15">
      <c r="B187" s="220"/>
      <c r="C187" s="220"/>
      <c r="D187" s="220"/>
      <c r="E187" s="220"/>
      <c r="F187" s="220"/>
      <c r="G187" s="220"/>
      <c r="H187" s="220"/>
      <c r="I187" s="220"/>
      <c r="J187" s="220"/>
      <c r="K187" s="220"/>
    </row>
    <row r="188" spans="2:11" x14ac:dyDescent="0.15">
      <c r="B188" s="220"/>
      <c r="C188" s="220"/>
      <c r="D188" s="220"/>
      <c r="E188" s="220"/>
      <c r="F188" s="220"/>
      <c r="G188" s="220"/>
      <c r="H188" s="220"/>
      <c r="I188" s="220"/>
      <c r="J188" s="220"/>
      <c r="K188" s="220"/>
    </row>
    <row r="189" spans="2:11" x14ac:dyDescent="0.15">
      <c r="B189" s="220"/>
      <c r="C189" s="220"/>
      <c r="D189" s="220"/>
      <c r="E189" s="220"/>
      <c r="F189" s="220"/>
      <c r="G189" s="220"/>
      <c r="H189" s="220"/>
      <c r="I189" s="220"/>
      <c r="J189" s="220"/>
      <c r="K189" s="220"/>
    </row>
    <row r="190" spans="2:11" x14ac:dyDescent="0.15">
      <c r="B190" s="220"/>
      <c r="C190" s="220"/>
      <c r="D190" s="220"/>
      <c r="E190" s="220"/>
      <c r="F190" s="220"/>
      <c r="G190" s="220"/>
      <c r="H190" s="220"/>
      <c r="I190" s="220"/>
      <c r="J190" s="220"/>
      <c r="K190" s="220"/>
    </row>
    <row r="191" spans="2:11" x14ac:dyDescent="0.15">
      <c r="B191" s="220"/>
      <c r="C191" s="220"/>
      <c r="D191" s="220"/>
      <c r="E191" s="220"/>
      <c r="F191" s="220"/>
      <c r="G191" s="220"/>
      <c r="H191" s="220"/>
      <c r="I191" s="220"/>
      <c r="J191" s="220"/>
      <c r="K191" s="220"/>
    </row>
    <row r="192" spans="2:11" x14ac:dyDescent="0.15">
      <c r="B192" s="220"/>
      <c r="C192" s="220"/>
      <c r="D192" s="220"/>
      <c r="E192" s="220"/>
      <c r="F192" s="220"/>
      <c r="G192" s="220"/>
      <c r="H192" s="220"/>
      <c r="I192" s="220"/>
      <c r="J192" s="220"/>
      <c r="K192" s="220"/>
    </row>
    <row r="193" spans="2:11" ht="84.95" customHeight="1" x14ac:dyDescent="0.15"/>
    <row r="196" spans="2:11" ht="16.5" x14ac:dyDescent="0.15">
      <c r="B196" s="323" t="s">
        <v>286</v>
      </c>
      <c r="C196" s="324"/>
      <c r="D196" s="324"/>
      <c r="E196" s="324"/>
      <c r="F196" s="324"/>
      <c r="G196" s="324"/>
      <c r="H196" s="324"/>
      <c r="I196" s="324"/>
      <c r="J196" s="324"/>
      <c r="K196" s="325"/>
    </row>
    <row r="197" spans="2:11" ht="45" customHeight="1" x14ac:dyDescent="0.15">
      <c r="B197" s="320" t="s">
        <v>287</v>
      </c>
      <c r="C197" s="321"/>
      <c r="D197" s="321"/>
      <c r="E197" s="321"/>
      <c r="F197" s="321"/>
      <c r="G197" s="321"/>
      <c r="H197" s="321"/>
      <c r="I197" s="321"/>
      <c r="J197" s="321"/>
      <c r="K197" s="322"/>
    </row>
    <row r="199" spans="2:11" x14ac:dyDescent="0.15">
      <c r="B199" s="220"/>
      <c r="D199" s="220"/>
      <c r="E199" s="220"/>
      <c r="F199" s="220"/>
      <c r="G199" s="220"/>
      <c r="H199" s="220"/>
      <c r="I199" s="220"/>
      <c r="J199" s="220"/>
      <c r="K199" s="220"/>
    </row>
    <row r="200" spans="2:11" x14ac:dyDescent="0.15">
      <c r="B200" s="220"/>
      <c r="D200" s="220"/>
      <c r="E200" s="220"/>
      <c r="F200" s="220"/>
      <c r="G200" s="220"/>
      <c r="H200" s="220"/>
      <c r="I200" s="220"/>
      <c r="J200" s="220"/>
      <c r="K200" s="220"/>
    </row>
    <row r="201" spans="2:11" x14ac:dyDescent="0.15">
      <c r="B201" s="220"/>
      <c r="D201" s="220"/>
      <c r="E201" s="220"/>
      <c r="F201" s="220"/>
      <c r="G201" s="220"/>
      <c r="H201" s="220"/>
      <c r="I201" s="220"/>
      <c r="J201" s="220"/>
      <c r="K201" s="220"/>
    </row>
    <row r="202" spans="2:11" x14ac:dyDescent="0.15">
      <c r="B202" s="220"/>
      <c r="D202" s="220"/>
      <c r="E202" s="220"/>
      <c r="F202" s="220"/>
      <c r="G202" s="220"/>
      <c r="H202" s="220"/>
      <c r="I202" s="220"/>
      <c r="J202" s="220"/>
      <c r="K202" s="220"/>
    </row>
    <row r="203" spans="2:11" x14ac:dyDescent="0.15">
      <c r="B203" s="220"/>
      <c r="D203" s="220"/>
      <c r="E203" s="220"/>
      <c r="F203" s="220"/>
      <c r="G203" s="220"/>
      <c r="H203" s="220"/>
      <c r="I203" s="220"/>
      <c r="J203" s="220"/>
      <c r="K203" s="220"/>
    </row>
    <row r="204" spans="2:11" x14ac:dyDescent="0.15">
      <c r="B204" s="220"/>
      <c r="D204" s="220"/>
      <c r="E204" s="220"/>
      <c r="F204" s="220"/>
      <c r="G204" s="220"/>
      <c r="H204" s="220"/>
      <c r="I204" s="220"/>
      <c r="J204" s="220"/>
      <c r="K204" s="220"/>
    </row>
    <row r="205" spans="2:11" x14ac:dyDescent="0.15">
      <c r="B205" s="220"/>
      <c r="D205" s="220"/>
      <c r="E205" s="220"/>
      <c r="F205" s="220"/>
      <c r="G205" s="220"/>
      <c r="H205" s="220"/>
      <c r="I205" s="220"/>
      <c r="J205" s="220"/>
      <c r="K205" s="220"/>
    </row>
    <row r="206" spans="2:11" x14ac:dyDescent="0.15">
      <c r="B206" s="220"/>
      <c r="D206" s="220"/>
      <c r="E206" s="220"/>
      <c r="F206" s="220"/>
      <c r="G206" s="220"/>
      <c r="H206" s="220"/>
      <c r="I206" s="220"/>
      <c r="J206" s="220"/>
      <c r="K206" s="220"/>
    </row>
    <row r="207" spans="2:11" x14ac:dyDescent="0.15">
      <c r="B207" s="220"/>
      <c r="D207" s="220"/>
      <c r="E207" s="220"/>
      <c r="F207" s="220"/>
      <c r="G207" s="220"/>
      <c r="H207" s="220"/>
      <c r="I207" s="220"/>
      <c r="J207" s="220"/>
      <c r="K207" s="220"/>
    </row>
    <row r="208" spans="2:11" x14ac:dyDescent="0.15">
      <c r="B208" s="220"/>
      <c r="D208" s="220"/>
      <c r="E208" s="220"/>
      <c r="F208" s="220"/>
      <c r="G208" s="220"/>
      <c r="H208" s="220"/>
      <c r="I208" s="220"/>
      <c r="J208" s="220"/>
      <c r="K208" s="220"/>
    </row>
    <row r="209" spans="2:11" x14ac:dyDescent="0.15">
      <c r="B209" s="220"/>
      <c r="D209" s="220"/>
      <c r="E209" s="220"/>
      <c r="F209" s="220"/>
      <c r="G209" s="220"/>
      <c r="H209" s="220"/>
      <c r="I209" s="220"/>
      <c r="J209" s="220"/>
      <c r="K209" s="220"/>
    </row>
    <row r="210" spans="2:11" x14ac:dyDescent="0.15">
      <c r="B210" s="220"/>
      <c r="D210" s="220"/>
      <c r="E210" s="220"/>
      <c r="F210" s="220"/>
      <c r="G210" s="220"/>
      <c r="H210" s="220"/>
      <c r="I210" s="220"/>
      <c r="J210" s="220"/>
      <c r="K210" s="220"/>
    </row>
    <row r="211" spans="2:11" x14ac:dyDescent="0.15">
      <c r="B211" s="220"/>
      <c r="D211" s="220"/>
      <c r="E211" s="220"/>
      <c r="F211" s="220"/>
      <c r="G211" s="220"/>
      <c r="H211" s="220"/>
      <c r="I211" s="220"/>
      <c r="J211" s="220"/>
      <c r="K211" s="220"/>
    </row>
    <row r="212" spans="2:11" x14ac:dyDescent="0.15">
      <c r="B212" s="220"/>
      <c r="D212" s="220"/>
      <c r="E212" s="220"/>
      <c r="F212" s="220"/>
      <c r="G212" s="220"/>
      <c r="H212" s="220"/>
      <c r="I212" s="220"/>
      <c r="J212" s="220"/>
      <c r="K212" s="220"/>
    </row>
    <row r="213" spans="2:11" x14ac:dyDescent="0.15">
      <c r="B213" s="220"/>
      <c r="D213" s="220"/>
      <c r="E213" s="220"/>
      <c r="F213" s="220"/>
      <c r="G213" s="220"/>
      <c r="H213" s="220"/>
      <c r="I213" s="220"/>
      <c r="J213" s="220"/>
      <c r="K213" s="220"/>
    </row>
    <row r="214" spans="2:11" x14ac:dyDescent="0.15">
      <c r="B214" s="220"/>
      <c r="D214" s="220"/>
      <c r="E214" s="220"/>
      <c r="F214" s="220"/>
      <c r="G214" s="220"/>
      <c r="H214" s="220"/>
      <c r="I214" s="220"/>
      <c r="J214" s="220"/>
      <c r="K214" s="220"/>
    </row>
    <row r="215" spans="2:11" x14ac:dyDescent="0.15">
      <c r="B215" s="220"/>
      <c r="D215" s="220"/>
      <c r="E215" s="220"/>
      <c r="F215" s="220"/>
      <c r="G215" s="220"/>
      <c r="H215" s="220"/>
      <c r="I215" s="220"/>
      <c r="J215" s="220"/>
      <c r="K215" s="220"/>
    </row>
    <row r="216" spans="2:11" x14ac:dyDescent="0.15">
      <c r="B216" s="220"/>
      <c r="D216" s="220"/>
      <c r="E216" s="220"/>
      <c r="F216" s="220"/>
      <c r="G216" s="220"/>
      <c r="H216" s="220"/>
      <c r="I216" s="220"/>
      <c r="J216" s="220"/>
      <c r="K216" s="220"/>
    </row>
    <row r="217" spans="2:11" x14ac:dyDescent="0.15">
      <c r="B217" s="220"/>
      <c r="D217" s="220"/>
      <c r="E217" s="220"/>
      <c r="F217" s="220"/>
      <c r="G217" s="220"/>
      <c r="H217" s="220"/>
      <c r="I217" s="220"/>
      <c r="J217" s="220"/>
      <c r="K217" s="220"/>
    </row>
    <row r="218" spans="2:11" x14ac:dyDescent="0.15">
      <c r="B218" s="220"/>
      <c r="D218" s="220"/>
      <c r="E218" s="220"/>
      <c r="F218" s="220"/>
      <c r="G218" s="220"/>
      <c r="H218" s="220"/>
      <c r="I218" s="220"/>
      <c r="J218" s="220"/>
      <c r="K218" s="220"/>
    </row>
    <row r="219" spans="2:11" x14ac:dyDescent="0.15">
      <c r="B219" s="220"/>
      <c r="D219" s="220"/>
      <c r="E219" s="220"/>
      <c r="F219" s="220"/>
      <c r="G219" s="220"/>
      <c r="H219" s="220"/>
      <c r="I219" s="220"/>
      <c r="J219" s="220"/>
      <c r="K219" s="220"/>
    </row>
    <row r="220" spans="2:11" x14ac:dyDescent="0.15">
      <c r="B220" s="220"/>
      <c r="D220" s="220"/>
      <c r="E220" s="220"/>
      <c r="F220" s="220"/>
      <c r="G220" s="220"/>
      <c r="H220" s="220"/>
      <c r="I220" s="220"/>
      <c r="J220" s="220"/>
      <c r="K220" s="220"/>
    </row>
    <row r="221" spans="2:11" x14ac:dyDescent="0.15">
      <c r="B221" s="220"/>
      <c r="D221" s="220"/>
      <c r="E221" s="220"/>
      <c r="F221" s="220"/>
      <c r="G221" s="220"/>
      <c r="H221" s="220"/>
      <c r="I221" s="220"/>
      <c r="J221" s="220"/>
      <c r="K221" s="220"/>
    </row>
    <row r="222" spans="2:11" x14ac:dyDescent="0.15">
      <c r="B222" s="220"/>
      <c r="D222" s="220"/>
      <c r="E222" s="220"/>
      <c r="F222" s="220"/>
      <c r="G222" s="220"/>
      <c r="H222" s="220"/>
      <c r="I222" s="220"/>
      <c r="J222" s="220"/>
      <c r="K222" s="220"/>
    </row>
    <row r="223" spans="2:11" x14ac:dyDescent="0.15">
      <c r="B223" s="220"/>
      <c r="D223" s="220"/>
      <c r="E223" s="220"/>
      <c r="F223" s="220"/>
      <c r="G223" s="220"/>
      <c r="H223" s="220"/>
      <c r="I223" s="220"/>
      <c r="J223" s="220"/>
      <c r="K223" s="220"/>
    </row>
    <row r="224" spans="2:11" x14ac:dyDescent="0.15">
      <c r="B224" s="220"/>
      <c r="D224" s="220"/>
      <c r="E224" s="220"/>
      <c r="F224" s="220"/>
      <c r="G224" s="220"/>
      <c r="H224" s="220"/>
      <c r="I224" s="220"/>
      <c r="J224" s="220"/>
      <c r="K224" s="220"/>
    </row>
    <row r="225" spans="2:11" x14ac:dyDescent="0.15">
      <c r="B225" s="220"/>
      <c r="D225" s="220"/>
      <c r="E225" s="220"/>
      <c r="F225" s="220"/>
      <c r="G225" s="220"/>
      <c r="H225" s="220"/>
      <c r="I225" s="220"/>
      <c r="J225" s="220"/>
      <c r="K225" s="220"/>
    </row>
    <row r="226" spans="2:11" x14ac:dyDescent="0.15">
      <c r="B226" s="220"/>
      <c r="D226" s="220"/>
      <c r="E226" s="220"/>
      <c r="F226" s="220"/>
      <c r="G226" s="220"/>
      <c r="H226" s="220"/>
      <c r="I226" s="220"/>
      <c r="J226" s="220"/>
      <c r="K226" s="220"/>
    </row>
    <row r="227" spans="2:11" x14ac:dyDescent="0.15">
      <c r="B227" s="220"/>
      <c r="D227" s="220"/>
      <c r="E227" s="220"/>
      <c r="F227" s="220"/>
      <c r="G227" s="220"/>
      <c r="H227" s="220"/>
      <c r="I227" s="220"/>
      <c r="J227" s="220"/>
      <c r="K227" s="220"/>
    </row>
    <row r="228" spans="2:11" x14ac:dyDescent="0.15">
      <c r="B228" s="220"/>
      <c r="D228" s="220"/>
      <c r="E228" s="220"/>
      <c r="F228" s="220"/>
      <c r="G228" s="220"/>
      <c r="H228" s="220"/>
      <c r="I228" s="220"/>
      <c r="J228" s="220"/>
      <c r="K228" s="220"/>
    </row>
    <row r="229" spans="2:11" x14ac:dyDescent="0.15">
      <c r="B229" s="220"/>
      <c r="D229" s="220"/>
      <c r="E229" s="220"/>
      <c r="F229" s="220"/>
      <c r="G229" s="220"/>
      <c r="H229" s="220"/>
      <c r="I229" s="220"/>
      <c r="J229" s="220"/>
      <c r="K229" s="220"/>
    </row>
    <row r="230" spans="2:11" x14ac:dyDescent="0.15">
      <c r="B230" s="220"/>
      <c r="D230" s="220"/>
      <c r="E230" s="220"/>
      <c r="F230" s="220"/>
      <c r="G230" s="220"/>
      <c r="H230" s="220"/>
      <c r="I230" s="220"/>
      <c r="J230" s="220"/>
      <c r="K230" s="220"/>
    </row>
    <row r="231" spans="2:11" x14ac:dyDescent="0.15">
      <c r="B231" s="220"/>
      <c r="D231" s="220"/>
      <c r="E231" s="220"/>
      <c r="F231" s="220"/>
      <c r="G231" s="220"/>
      <c r="H231" s="220"/>
      <c r="I231" s="220"/>
      <c r="J231" s="220"/>
      <c r="K231" s="220"/>
    </row>
    <row r="232" spans="2:11" x14ac:dyDescent="0.15">
      <c r="B232" s="220"/>
      <c r="D232" s="220"/>
      <c r="E232" s="220"/>
      <c r="F232" s="220"/>
      <c r="G232" s="220"/>
      <c r="H232" s="220"/>
      <c r="I232" s="220"/>
      <c r="J232" s="220"/>
      <c r="K232" s="220"/>
    </row>
    <row r="233" spans="2:11" x14ac:dyDescent="0.15">
      <c r="B233" s="220"/>
      <c r="D233" s="220"/>
      <c r="E233" s="220"/>
      <c r="F233" s="220"/>
      <c r="G233" s="220"/>
      <c r="H233" s="220"/>
      <c r="I233" s="220"/>
      <c r="J233" s="220"/>
      <c r="K233" s="220"/>
    </row>
    <row r="234" spans="2:11" x14ac:dyDescent="0.15">
      <c r="B234" s="220"/>
      <c r="D234" s="220"/>
      <c r="E234" s="220"/>
      <c r="F234" s="220"/>
      <c r="G234" s="220"/>
      <c r="H234" s="220"/>
      <c r="I234" s="220"/>
      <c r="J234" s="220"/>
      <c r="K234" s="220"/>
    </row>
    <row r="235" spans="2:11" x14ac:dyDescent="0.15">
      <c r="B235" s="220"/>
      <c r="D235" s="220"/>
      <c r="E235" s="220"/>
      <c r="F235" s="220"/>
      <c r="G235" s="220"/>
      <c r="H235" s="220"/>
      <c r="I235" s="220"/>
      <c r="J235" s="220"/>
      <c r="K235" s="220"/>
    </row>
    <row r="236" spans="2:11" x14ac:dyDescent="0.15">
      <c r="B236" s="220"/>
      <c r="D236" s="220"/>
      <c r="E236" s="220"/>
      <c r="F236" s="220"/>
      <c r="G236" s="220"/>
      <c r="H236" s="220"/>
      <c r="I236" s="220"/>
      <c r="J236" s="220"/>
      <c r="K236" s="220"/>
    </row>
    <row r="237" spans="2:11" x14ac:dyDescent="0.15">
      <c r="B237" s="220"/>
      <c r="D237" s="220"/>
      <c r="E237" s="220"/>
      <c r="F237" s="220"/>
      <c r="G237" s="220"/>
      <c r="H237" s="220"/>
      <c r="I237" s="220"/>
      <c r="J237" s="220"/>
      <c r="K237" s="220"/>
    </row>
    <row r="238" spans="2:11" x14ac:dyDescent="0.15">
      <c r="B238" s="220"/>
      <c r="D238" s="220"/>
      <c r="E238" s="220"/>
      <c r="F238" s="220"/>
      <c r="G238" s="220"/>
      <c r="H238" s="220"/>
      <c r="I238" s="220"/>
      <c r="J238" s="220"/>
      <c r="K238" s="220"/>
    </row>
    <row r="239" spans="2:11" x14ac:dyDescent="0.15">
      <c r="B239" s="220"/>
      <c r="D239" s="220"/>
      <c r="E239" s="220"/>
      <c r="F239" s="220"/>
      <c r="G239" s="220"/>
      <c r="H239" s="220"/>
      <c r="I239" s="220"/>
      <c r="J239" s="220"/>
      <c r="K239" s="220"/>
    </row>
    <row r="240" spans="2:11" x14ac:dyDescent="0.15">
      <c r="B240" s="220"/>
      <c r="D240" s="220"/>
      <c r="E240" s="220"/>
      <c r="F240" s="220"/>
      <c r="G240" s="220"/>
      <c r="H240" s="220"/>
      <c r="I240" s="220"/>
      <c r="J240" s="220"/>
      <c r="K240" s="220"/>
    </row>
  </sheetData>
  <mergeCells count="17">
    <mergeCell ref="B2:K2"/>
    <mergeCell ref="B4:K4"/>
    <mergeCell ref="C18:K21"/>
    <mergeCell ref="B60:K60"/>
    <mergeCell ref="B196:K196"/>
    <mergeCell ref="B197:K197"/>
    <mergeCell ref="B28:K28"/>
    <mergeCell ref="B29:K29"/>
    <mergeCell ref="B30:K30"/>
    <mergeCell ref="B58:K58"/>
    <mergeCell ref="B59:K59"/>
    <mergeCell ref="B104:K104"/>
    <mergeCell ref="B105:K105"/>
    <mergeCell ref="B106:K106"/>
    <mergeCell ref="B154:K154"/>
    <mergeCell ref="B155:K155"/>
    <mergeCell ref="B156:K15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view="pageBreakPreview" zoomScale="90" zoomScaleNormal="100" zoomScaleSheetLayoutView="90" workbookViewId="0">
      <selection activeCell="D28" sqref="D28"/>
    </sheetView>
  </sheetViews>
  <sheetFormatPr defaultRowHeight="18.75" x14ac:dyDescent="0.4"/>
  <cols>
    <col min="1" max="1" width="10.125" style="171" bestFit="1" customWidth="1"/>
    <col min="2" max="2" width="8.125" customWidth="1"/>
    <col min="3" max="3" width="8.875" customWidth="1"/>
    <col min="4" max="4" width="10.375" customWidth="1"/>
    <col min="5" max="5" width="11.5" customWidth="1"/>
    <col min="6" max="6" width="9" customWidth="1"/>
    <col min="7" max="7" width="10.75" customWidth="1"/>
    <col min="8" max="8" width="11.75" customWidth="1"/>
    <col min="9" max="9" width="7.375" customWidth="1"/>
    <col min="10" max="10" width="8.5" customWidth="1"/>
    <col min="11" max="11" width="11.25" customWidth="1"/>
    <col min="12" max="12" width="11.5" customWidth="1"/>
    <col min="13" max="13" width="7.75" customWidth="1"/>
    <col min="14" max="15" width="7.625" customWidth="1"/>
    <col min="16" max="16" width="9.5" customWidth="1"/>
    <col min="17" max="21" width="7.625" customWidth="1"/>
    <col min="22" max="22" width="7.875" customWidth="1"/>
    <col min="23" max="24" width="7.25" customWidth="1"/>
    <col min="25" max="26" width="6.75" customWidth="1"/>
    <col min="27" max="27" width="6.875" customWidth="1"/>
    <col min="28" max="28" width="6.625" customWidth="1"/>
    <col min="29" max="29" width="6.125" customWidth="1"/>
    <col min="32" max="32" width="6.875" customWidth="1"/>
    <col min="33" max="33" width="9" style="152"/>
  </cols>
  <sheetData>
    <row r="1" spans="1:33" s="231" customFormat="1" ht="30" customHeight="1" x14ac:dyDescent="0.4">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396" t="s">
        <v>253</v>
      </c>
    </row>
    <row r="2" spans="1:33" ht="18" customHeight="1" x14ac:dyDescent="0.4">
      <c r="A2" s="341" t="s">
        <v>299</v>
      </c>
      <c r="B2" s="345" t="s">
        <v>289</v>
      </c>
      <c r="C2" s="345" t="s">
        <v>65</v>
      </c>
      <c r="D2" s="342" t="s">
        <v>60</v>
      </c>
      <c r="E2" s="344"/>
      <c r="F2" s="177" t="s">
        <v>291</v>
      </c>
      <c r="G2" s="342" t="s">
        <v>61</v>
      </c>
      <c r="H2" s="344"/>
      <c r="I2" s="348" t="s">
        <v>22</v>
      </c>
      <c r="J2" s="346" t="s">
        <v>59</v>
      </c>
      <c r="K2" s="342" t="s">
        <v>141</v>
      </c>
      <c r="L2" s="344"/>
      <c r="M2" s="342" t="s">
        <v>139</v>
      </c>
      <c r="N2" s="343"/>
      <c r="O2" s="343"/>
      <c r="P2" s="344"/>
      <c r="Q2" s="342" t="s">
        <v>231</v>
      </c>
      <c r="R2" s="343"/>
      <c r="S2" s="343"/>
      <c r="T2" s="343"/>
      <c r="U2" s="344"/>
      <c r="V2" s="342" t="s">
        <v>140</v>
      </c>
      <c r="W2" s="344"/>
      <c r="X2" s="350" t="s">
        <v>176</v>
      </c>
      <c r="Y2" s="342" t="s">
        <v>49</v>
      </c>
      <c r="Z2" s="343"/>
      <c r="AA2" s="343"/>
      <c r="AB2" s="343"/>
      <c r="AC2" s="343"/>
      <c r="AD2" s="343"/>
      <c r="AE2" s="344"/>
      <c r="AF2" s="348" t="s">
        <v>165</v>
      </c>
      <c r="AG2" s="341" t="s">
        <v>299</v>
      </c>
    </row>
    <row r="3" spans="1:33" ht="27" customHeight="1" x14ac:dyDescent="0.4">
      <c r="A3" s="341"/>
      <c r="B3" s="345"/>
      <c r="C3" s="345"/>
      <c r="D3" s="180" t="s">
        <v>29</v>
      </c>
      <c r="E3" s="180" t="s">
        <v>30</v>
      </c>
      <c r="F3" s="180" t="s">
        <v>292</v>
      </c>
      <c r="G3" s="179" t="s">
        <v>8</v>
      </c>
      <c r="H3" s="179" t="s">
        <v>167</v>
      </c>
      <c r="I3" s="349"/>
      <c r="J3" s="347"/>
      <c r="K3" s="180" t="s">
        <v>29</v>
      </c>
      <c r="L3" s="180" t="s">
        <v>30</v>
      </c>
      <c r="M3" s="177" t="s">
        <v>15</v>
      </c>
      <c r="N3" s="177" t="s">
        <v>16</v>
      </c>
      <c r="O3" s="177" t="s">
        <v>17</v>
      </c>
      <c r="P3" s="181" t="s">
        <v>109</v>
      </c>
      <c r="Q3" s="182" t="s">
        <v>300</v>
      </c>
      <c r="R3" s="178" t="s">
        <v>15</v>
      </c>
      <c r="S3" s="177" t="s">
        <v>16</v>
      </c>
      <c r="T3" s="177" t="s">
        <v>17</v>
      </c>
      <c r="U3" s="183" t="s">
        <v>7</v>
      </c>
      <c r="V3" s="184" t="s">
        <v>52</v>
      </c>
      <c r="W3" s="177" t="s">
        <v>16</v>
      </c>
      <c r="X3" s="351"/>
      <c r="Y3" s="177" t="s">
        <v>26</v>
      </c>
      <c r="Z3" s="177" t="s">
        <v>27</v>
      </c>
      <c r="AA3" s="177" t="s">
        <v>10</v>
      </c>
      <c r="AB3" s="177" t="s">
        <v>11</v>
      </c>
      <c r="AC3" s="177" t="s">
        <v>3</v>
      </c>
      <c r="AD3" s="182" t="s">
        <v>33</v>
      </c>
      <c r="AE3" s="178" t="s">
        <v>34</v>
      </c>
      <c r="AF3" s="349"/>
      <c r="AG3" s="341"/>
    </row>
    <row r="4" spans="1:33" ht="12.75" customHeight="1" x14ac:dyDescent="0.4">
      <c r="A4" s="230" t="s">
        <v>298</v>
      </c>
      <c r="B4" s="3"/>
      <c r="C4" s="3"/>
      <c r="D4" s="6"/>
      <c r="E4" s="6"/>
      <c r="F4" s="6"/>
      <c r="G4" s="34"/>
      <c r="H4" s="34"/>
      <c r="I4" s="6"/>
      <c r="J4" s="185"/>
      <c r="K4" s="6"/>
      <c r="L4" s="6"/>
      <c r="M4" s="3"/>
      <c r="N4" s="3"/>
      <c r="O4" s="3"/>
      <c r="P4" s="119"/>
      <c r="Q4" s="234" t="s">
        <v>301</v>
      </c>
      <c r="R4" s="120"/>
      <c r="S4" s="121"/>
      <c r="T4" s="121"/>
      <c r="U4" s="122"/>
      <c r="V4" s="110"/>
      <c r="W4" s="3"/>
      <c r="X4" s="6"/>
      <c r="Y4" s="3"/>
      <c r="Z4" s="3"/>
      <c r="AA4" s="3"/>
      <c r="AB4" s="3"/>
      <c r="AC4" s="3"/>
      <c r="AD4" s="23"/>
      <c r="AE4" s="8"/>
      <c r="AF4" s="8"/>
    </row>
    <row r="5" spans="1:33" x14ac:dyDescent="0.4">
      <c r="A5" s="231" t="str">
        <f>B5&amp;F5</f>
        <v>101○○</v>
      </c>
      <c r="B5" s="35">
        <v>101</v>
      </c>
      <c r="C5" s="35" t="s">
        <v>5</v>
      </c>
      <c r="D5" s="83">
        <v>45931</v>
      </c>
      <c r="E5" s="83">
        <v>46053</v>
      </c>
      <c r="F5" s="35" t="s">
        <v>96</v>
      </c>
      <c r="G5" s="83">
        <v>45931</v>
      </c>
      <c r="H5" s="83">
        <v>46053</v>
      </c>
      <c r="I5" s="209" t="str">
        <f>IF($C5="","",IF(AND($M5="○",$N5="○",$O5="○",$AF5="○"),"○","-"))</f>
        <v>○</v>
      </c>
      <c r="J5" s="209" t="str">
        <f>IF(AND($C5="専用",$I5&lt;&gt;"○",$F5&lt;&gt;"空き"),"NG","OK")</f>
        <v>OK</v>
      </c>
      <c r="K5" s="83">
        <v>45931</v>
      </c>
      <c r="L5" s="83">
        <v>46053</v>
      </c>
      <c r="M5" s="37" t="s">
        <v>12</v>
      </c>
      <c r="N5" s="37" t="s">
        <v>12</v>
      </c>
      <c r="O5" s="37" t="s">
        <v>12</v>
      </c>
      <c r="P5" s="94" t="s">
        <v>135</v>
      </c>
      <c r="Q5" s="86">
        <v>5000</v>
      </c>
      <c r="R5" s="87"/>
      <c r="S5" s="88"/>
      <c r="T5" s="88"/>
      <c r="U5" s="88">
        <v>1000</v>
      </c>
      <c r="V5" s="38" t="s">
        <v>42</v>
      </c>
      <c r="W5" s="38" t="s">
        <v>46</v>
      </c>
      <c r="X5" s="38"/>
      <c r="Y5" s="38"/>
      <c r="Z5" s="38"/>
      <c r="AA5" s="38" t="s">
        <v>12</v>
      </c>
      <c r="AB5" s="38"/>
      <c r="AC5" s="38"/>
      <c r="AD5" s="39"/>
      <c r="AE5" s="49"/>
      <c r="AF5" s="200" t="str">
        <f>IF(B5="","",IF(COUNTIF(Y5:AD5, "○") &gt; 0, "○","-"))</f>
        <v>○</v>
      </c>
      <c r="AG5" s="152" t="str">
        <f>A5</f>
        <v>101○○</v>
      </c>
    </row>
    <row r="6" spans="1:33" x14ac:dyDescent="0.4">
      <c r="A6" s="231" t="str">
        <f t="shared" ref="A6:A14" si="0">B6&amp;F6</f>
        <v>101□□</v>
      </c>
      <c r="B6" s="35">
        <v>101</v>
      </c>
      <c r="C6" s="35" t="s">
        <v>290</v>
      </c>
      <c r="D6" s="83">
        <v>46054</v>
      </c>
      <c r="E6" s="83"/>
      <c r="F6" s="35" t="s">
        <v>43</v>
      </c>
      <c r="G6" s="83">
        <v>46054</v>
      </c>
      <c r="H6" s="83"/>
      <c r="I6" s="209" t="str">
        <f t="shared" ref="I6:I20" si="1">IF($C6="","",IF(AND($M6="○",$N6="○",$O6="○",$AF6="○"),"○","-"))</f>
        <v>-</v>
      </c>
      <c r="J6" s="209" t="str">
        <f t="shared" ref="J6:J14" si="2">IF(AND($C6="専用",$I6&lt;&gt;"○",$F6&lt;&gt;"空き"),"NG","OK")</f>
        <v>OK</v>
      </c>
      <c r="K6" s="83">
        <v>46054</v>
      </c>
      <c r="L6" s="83"/>
      <c r="M6" s="37" t="s">
        <v>12</v>
      </c>
      <c r="N6" s="37" t="s">
        <v>12</v>
      </c>
      <c r="O6" s="37" t="s">
        <v>64</v>
      </c>
      <c r="P6" s="94" t="s">
        <v>112</v>
      </c>
      <c r="Q6" s="86"/>
      <c r="R6" s="87">
        <v>2000</v>
      </c>
      <c r="S6" s="88">
        <v>2000</v>
      </c>
      <c r="T6" s="88"/>
      <c r="U6" s="88"/>
      <c r="V6" s="38" t="s">
        <v>42</v>
      </c>
      <c r="W6" s="38" t="s">
        <v>46</v>
      </c>
      <c r="X6" s="38"/>
      <c r="Y6" s="38"/>
      <c r="Z6" s="38"/>
      <c r="AA6" s="38" t="s">
        <v>12</v>
      </c>
      <c r="AB6" s="38"/>
      <c r="AC6" s="38"/>
      <c r="AD6" s="39"/>
      <c r="AE6" s="49"/>
      <c r="AF6" s="200" t="str">
        <f t="shared" ref="AF6:AF20" si="3">IF(B6="","",IF(COUNTIF(Y6:AD6, "○") &gt; 0, "○","-"))</f>
        <v>○</v>
      </c>
      <c r="AG6" s="152" t="str">
        <f t="shared" ref="AG6:AG14" si="4">A6</f>
        <v>101□□</v>
      </c>
    </row>
    <row r="7" spans="1:33" x14ac:dyDescent="0.4">
      <c r="A7" s="231" t="str">
        <f t="shared" si="0"/>
        <v>103△□○</v>
      </c>
      <c r="B7" s="35">
        <v>103</v>
      </c>
      <c r="C7" s="35" t="s">
        <v>5</v>
      </c>
      <c r="D7" s="83">
        <v>45931</v>
      </c>
      <c r="E7" s="83"/>
      <c r="F7" s="35" t="s">
        <v>97</v>
      </c>
      <c r="G7" s="83">
        <v>45931</v>
      </c>
      <c r="H7" s="83"/>
      <c r="I7" s="209" t="str">
        <f t="shared" si="1"/>
        <v>○</v>
      </c>
      <c r="J7" s="209" t="str">
        <f t="shared" si="2"/>
        <v>OK</v>
      </c>
      <c r="K7" s="83">
        <v>45931</v>
      </c>
      <c r="L7" s="85"/>
      <c r="M7" s="37" t="s">
        <v>12</v>
      </c>
      <c r="N7" s="37" t="s">
        <v>12</v>
      </c>
      <c r="O7" s="37" t="s">
        <v>12</v>
      </c>
      <c r="P7" s="94" t="s">
        <v>135</v>
      </c>
      <c r="Q7" s="86">
        <v>5000</v>
      </c>
      <c r="R7" s="87"/>
      <c r="S7" s="88"/>
      <c r="T7" s="88"/>
      <c r="U7" s="88">
        <v>1000</v>
      </c>
      <c r="V7" s="38" t="s">
        <v>42</v>
      </c>
      <c r="W7" s="38" t="s">
        <v>46</v>
      </c>
      <c r="X7" s="38"/>
      <c r="Y7" s="38"/>
      <c r="Z7" s="38"/>
      <c r="AA7" s="38" t="s">
        <v>12</v>
      </c>
      <c r="AB7" s="38"/>
      <c r="AC7" s="38"/>
      <c r="AD7" s="39"/>
      <c r="AE7" s="49"/>
      <c r="AF7" s="200" t="str">
        <f t="shared" si="3"/>
        <v>○</v>
      </c>
      <c r="AG7" s="152" t="str">
        <f t="shared" si="4"/>
        <v>103△□○</v>
      </c>
    </row>
    <row r="8" spans="1:33" x14ac:dyDescent="0.4">
      <c r="A8" s="231" t="str">
        <f t="shared" si="0"/>
        <v>104●◇</v>
      </c>
      <c r="B8" s="35">
        <v>104</v>
      </c>
      <c r="C8" s="35" t="s">
        <v>290</v>
      </c>
      <c r="D8" s="83">
        <v>45931</v>
      </c>
      <c r="E8" s="83">
        <v>46053</v>
      </c>
      <c r="F8" s="35" t="s">
        <v>98</v>
      </c>
      <c r="G8" s="83">
        <v>45931</v>
      </c>
      <c r="H8" s="83">
        <v>46053</v>
      </c>
      <c r="I8" s="209" t="str">
        <f t="shared" si="1"/>
        <v>○</v>
      </c>
      <c r="J8" s="209" t="str">
        <f t="shared" si="2"/>
        <v>OK</v>
      </c>
      <c r="K8" s="83">
        <v>45931</v>
      </c>
      <c r="L8" s="83">
        <v>46053</v>
      </c>
      <c r="M8" s="37" t="s">
        <v>12</v>
      </c>
      <c r="N8" s="37" t="s">
        <v>12</v>
      </c>
      <c r="O8" s="37" t="s">
        <v>12</v>
      </c>
      <c r="P8" s="94" t="s">
        <v>112</v>
      </c>
      <c r="Q8" s="86">
        <v>4000</v>
      </c>
      <c r="R8" s="87"/>
      <c r="S8" s="88"/>
      <c r="T8" s="88"/>
      <c r="U8" s="88"/>
      <c r="V8" s="38" t="s">
        <v>14</v>
      </c>
      <c r="W8" s="38" t="s">
        <v>46</v>
      </c>
      <c r="X8" s="38"/>
      <c r="Y8" s="38"/>
      <c r="Z8" s="38"/>
      <c r="AA8" s="38" t="s">
        <v>12</v>
      </c>
      <c r="AB8" s="38"/>
      <c r="AC8" s="38"/>
      <c r="AD8" s="39"/>
      <c r="AE8" s="49"/>
      <c r="AF8" s="200" t="str">
        <f t="shared" si="3"/>
        <v>○</v>
      </c>
      <c r="AG8" s="152" t="str">
        <f t="shared" si="4"/>
        <v>104●◇</v>
      </c>
    </row>
    <row r="9" spans="1:33" x14ac:dyDescent="0.4">
      <c r="A9" s="231" t="str">
        <f t="shared" si="0"/>
        <v>104空き</v>
      </c>
      <c r="B9" s="35">
        <v>104</v>
      </c>
      <c r="C9" s="35" t="s">
        <v>137</v>
      </c>
      <c r="D9" s="83">
        <v>46054</v>
      </c>
      <c r="E9" s="83"/>
      <c r="F9" s="35" t="s">
        <v>45</v>
      </c>
      <c r="G9" s="83"/>
      <c r="H9" s="83"/>
      <c r="I9" s="209" t="str">
        <f t="shared" si="1"/>
        <v>-</v>
      </c>
      <c r="J9" s="209" t="str">
        <f t="shared" si="2"/>
        <v>OK</v>
      </c>
      <c r="K9" s="83"/>
      <c r="L9" s="83"/>
      <c r="M9" s="37"/>
      <c r="N9" s="37"/>
      <c r="O9" s="37"/>
      <c r="P9" s="94" t="s">
        <v>112</v>
      </c>
      <c r="Q9" s="86"/>
      <c r="R9" s="87"/>
      <c r="S9" s="88"/>
      <c r="T9" s="88"/>
      <c r="U9" s="88"/>
      <c r="V9" s="38"/>
      <c r="W9" s="38"/>
      <c r="X9" s="38"/>
      <c r="Y9" s="38"/>
      <c r="Z9" s="38"/>
      <c r="AA9" s="38"/>
      <c r="AB9" s="38"/>
      <c r="AC9" s="38"/>
      <c r="AD9" s="39"/>
      <c r="AE9" s="49"/>
      <c r="AF9" s="200" t="str">
        <f t="shared" si="3"/>
        <v>-</v>
      </c>
      <c r="AG9" s="152" t="str">
        <f t="shared" si="4"/>
        <v>104空き</v>
      </c>
    </row>
    <row r="10" spans="1:33" x14ac:dyDescent="0.4">
      <c r="A10" s="231" t="str">
        <f t="shared" si="0"/>
        <v>201◇○</v>
      </c>
      <c r="B10" s="35">
        <v>201</v>
      </c>
      <c r="C10" s="35" t="s">
        <v>290</v>
      </c>
      <c r="D10" s="83">
        <v>45931</v>
      </c>
      <c r="E10" s="83"/>
      <c r="F10" s="35" t="s">
        <v>100</v>
      </c>
      <c r="G10" s="83">
        <v>46054</v>
      </c>
      <c r="H10" s="83"/>
      <c r="I10" s="209" t="str">
        <f t="shared" si="1"/>
        <v>-</v>
      </c>
      <c r="J10" s="209" t="str">
        <f t="shared" si="2"/>
        <v>OK</v>
      </c>
      <c r="K10" s="224">
        <v>46054</v>
      </c>
      <c r="L10" s="85"/>
      <c r="M10" s="37" t="s">
        <v>64</v>
      </c>
      <c r="N10" s="37" t="s">
        <v>12</v>
      </c>
      <c r="O10" s="37" t="s">
        <v>64</v>
      </c>
      <c r="P10" s="94" t="s">
        <v>138</v>
      </c>
      <c r="Q10" s="86"/>
      <c r="R10" s="87"/>
      <c r="S10" s="88">
        <v>2000</v>
      </c>
      <c r="T10" s="88"/>
      <c r="U10" s="88">
        <v>500</v>
      </c>
      <c r="V10" s="38" t="s">
        <v>64</v>
      </c>
      <c r="W10" s="38" t="s">
        <v>70</v>
      </c>
      <c r="X10" s="38"/>
      <c r="Y10" s="38"/>
      <c r="Z10" s="38"/>
      <c r="AA10" s="38"/>
      <c r="AB10" s="38" t="s">
        <v>12</v>
      </c>
      <c r="AC10" s="38"/>
      <c r="AD10" s="39"/>
      <c r="AE10" s="49"/>
      <c r="AF10" s="200" t="str">
        <f t="shared" si="3"/>
        <v>○</v>
      </c>
      <c r="AG10" s="152" t="str">
        <f t="shared" si="4"/>
        <v>201◇○</v>
      </c>
    </row>
    <row r="11" spans="1:33" x14ac:dyDescent="0.4">
      <c r="A11" s="231" t="str">
        <f t="shared" si="0"/>
        <v>202□◇</v>
      </c>
      <c r="B11" s="35">
        <v>202</v>
      </c>
      <c r="C11" s="35" t="s">
        <v>290</v>
      </c>
      <c r="D11" s="83">
        <v>45931</v>
      </c>
      <c r="E11" s="83"/>
      <c r="F11" s="35" t="s">
        <v>101</v>
      </c>
      <c r="G11" s="83">
        <v>45931</v>
      </c>
      <c r="H11" s="83"/>
      <c r="I11" s="209" t="str">
        <f t="shared" si="1"/>
        <v>-</v>
      </c>
      <c r="J11" s="209" t="str">
        <f t="shared" si="2"/>
        <v>OK</v>
      </c>
      <c r="K11" s="85"/>
      <c r="L11" s="85"/>
      <c r="M11" s="38" t="s">
        <v>64</v>
      </c>
      <c r="N11" s="38" t="s">
        <v>64</v>
      </c>
      <c r="O11" s="38" t="s">
        <v>64</v>
      </c>
      <c r="P11" s="93" t="s">
        <v>112</v>
      </c>
      <c r="Q11" s="86"/>
      <c r="R11" s="87"/>
      <c r="S11" s="88"/>
      <c r="T11" s="88"/>
      <c r="U11" s="88"/>
      <c r="V11" s="38" t="s">
        <v>64</v>
      </c>
      <c r="W11" s="38" t="s">
        <v>64</v>
      </c>
      <c r="X11" s="38"/>
      <c r="Y11" s="38"/>
      <c r="Z11" s="38"/>
      <c r="AA11" s="38"/>
      <c r="AB11" s="38"/>
      <c r="AC11" s="38"/>
      <c r="AD11" s="39"/>
      <c r="AE11" s="49" t="s">
        <v>12</v>
      </c>
      <c r="AF11" s="200" t="str">
        <f t="shared" si="3"/>
        <v>-</v>
      </c>
      <c r="AG11" s="152" t="str">
        <f t="shared" si="4"/>
        <v>202□◇</v>
      </c>
    </row>
    <row r="12" spans="1:33" x14ac:dyDescent="0.4">
      <c r="A12" s="231" t="str">
        <f t="shared" si="0"/>
        <v>203○△</v>
      </c>
      <c r="B12" s="35">
        <v>203</v>
      </c>
      <c r="C12" s="35" t="s">
        <v>290</v>
      </c>
      <c r="D12" s="83">
        <v>45931</v>
      </c>
      <c r="E12" s="83"/>
      <c r="F12" s="35" t="s">
        <v>102</v>
      </c>
      <c r="G12" s="83">
        <v>45992</v>
      </c>
      <c r="H12" s="83"/>
      <c r="I12" s="209" t="str">
        <f t="shared" si="1"/>
        <v>○</v>
      </c>
      <c r="J12" s="209" t="str">
        <f t="shared" si="2"/>
        <v>OK</v>
      </c>
      <c r="K12" s="83">
        <v>46023</v>
      </c>
      <c r="L12" s="85"/>
      <c r="M12" s="37" t="s">
        <v>12</v>
      </c>
      <c r="N12" s="37" t="s">
        <v>12</v>
      </c>
      <c r="O12" s="37" t="s">
        <v>12</v>
      </c>
      <c r="P12" s="94" t="s">
        <v>112</v>
      </c>
      <c r="Q12" s="86">
        <v>5000</v>
      </c>
      <c r="R12" s="87"/>
      <c r="S12" s="88"/>
      <c r="T12" s="88"/>
      <c r="U12" s="88"/>
      <c r="V12" s="38" t="s">
        <v>42</v>
      </c>
      <c r="W12" s="38" t="s">
        <v>46</v>
      </c>
      <c r="X12" s="38"/>
      <c r="Y12" s="38"/>
      <c r="Z12" s="38"/>
      <c r="AA12" s="38" t="s">
        <v>12</v>
      </c>
      <c r="AB12" s="38"/>
      <c r="AC12" s="38"/>
      <c r="AD12" s="39"/>
      <c r="AE12" s="49"/>
      <c r="AF12" s="200" t="str">
        <f t="shared" si="3"/>
        <v>○</v>
      </c>
      <c r="AG12" s="152" t="str">
        <f t="shared" si="4"/>
        <v>203○△</v>
      </c>
    </row>
    <row r="13" spans="1:33" x14ac:dyDescent="0.4">
      <c r="A13" s="231" t="str">
        <f t="shared" si="0"/>
        <v>204空き</v>
      </c>
      <c r="B13" s="35">
        <v>204</v>
      </c>
      <c r="C13" s="35" t="s">
        <v>290</v>
      </c>
      <c r="D13" s="83">
        <v>45931</v>
      </c>
      <c r="E13" s="83">
        <v>45991</v>
      </c>
      <c r="F13" s="35" t="s">
        <v>45</v>
      </c>
      <c r="G13" s="83"/>
      <c r="H13" s="83"/>
      <c r="I13" s="209" t="str">
        <f t="shared" si="1"/>
        <v>-</v>
      </c>
      <c r="J13" s="209" t="str">
        <f t="shared" si="2"/>
        <v>OK</v>
      </c>
      <c r="K13" s="85"/>
      <c r="L13" s="85"/>
      <c r="M13" s="38"/>
      <c r="N13" s="38"/>
      <c r="O13" s="38"/>
      <c r="P13" s="93" t="s">
        <v>112</v>
      </c>
      <c r="Q13" s="86"/>
      <c r="R13" s="87"/>
      <c r="S13" s="88"/>
      <c r="T13" s="88"/>
      <c r="U13" s="88"/>
      <c r="V13" s="38"/>
      <c r="W13" s="38"/>
      <c r="X13" s="38"/>
      <c r="Y13" s="38"/>
      <c r="Z13" s="38"/>
      <c r="AA13" s="38"/>
      <c r="AB13" s="38"/>
      <c r="AC13" s="38"/>
      <c r="AD13" s="39"/>
      <c r="AE13" s="49"/>
      <c r="AF13" s="200" t="str">
        <f t="shared" si="3"/>
        <v>-</v>
      </c>
      <c r="AG13" s="152" t="str">
        <f t="shared" si="4"/>
        <v>204空き</v>
      </c>
    </row>
    <row r="14" spans="1:33" x14ac:dyDescent="0.4">
      <c r="A14" s="231" t="str">
        <f t="shared" si="0"/>
        <v>204□○</v>
      </c>
      <c r="B14" s="35">
        <v>204</v>
      </c>
      <c r="C14" s="35" t="s">
        <v>290</v>
      </c>
      <c r="D14" s="83">
        <v>45992</v>
      </c>
      <c r="E14" s="83"/>
      <c r="F14" s="35" t="s">
        <v>99</v>
      </c>
      <c r="G14" s="83">
        <v>45992</v>
      </c>
      <c r="H14" s="83"/>
      <c r="I14" s="209" t="str">
        <f t="shared" si="1"/>
        <v>○</v>
      </c>
      <c r="J14" s="209" t="str">
        <f t="shared" si="2"/>
        <v>OK</v>
      </c>
      <c r="K14" s="83">
        <v>46023</v>
      </c>
      <c r="L14" s="85"/>
      <c r="M14" s="37" t="s">
        <v>12</v>
      </c>
      <c r="N14" s="37" t="s">
        <v>12</v>
      </c>
      <c r="O14" s="37" t="s">
        <v>12</v>
      </c>
      <c r="P14" s="94" t="s">
        <v>112</v>
      </c>
      <c r="Q14" s="86">
        <v>4000</v>
      </c>
      <c r="R14" s="87"/>
      <c r="S14" s="88"/>
      <c r="T14" s="88"/>
      <c r="U14" s="88"/>
      <c r="V14" s="38" t="s">
        <v>14</v>
      </c>
      <c r="W14" s="38" t="s">
        <v>46</v>
      </c>
      <c r="X14" s="38"/>
      <c r="Y14" s="37" t="s">
        <v>12</v>
      </c>
      <c r="Z14" s="37"/>
      <c r="AA14" s="37"/>
      <c r="AB14" s="37" t="s">
        <v>12</v>
      </c>
      <c r="AC14" s="38"/>
      <c r="AD14" s="39"/>
      <c r="AE14" s="49"/>
      <c r="AF14" s="200" t="str">
        <f t="shared" si="3"/>
        <v>○</v>
      </c>
      <c r="AG14" s="152" t="str">
        <f t="shared" si="4"/>
        <v>204□○</v>
      </c>
    </row>
    <row r="15" spans="1:33" x14ac:dyDescent="0.4">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4">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4">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4">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4">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4">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4" x14ac:dyDescent="0.4">
      <c r="B21" s="174" t="s">
        <v>66</v>
      </c>
      <c r="C21" s="4" t="str">
        <f>IF(COUNTIFS(B5:B20,"&lt;&gt;",E5:E20,"",H5:H20,"")='1-2.入居状況等 (集計表)'!$D$4,"OK","NG")</f>
        <v>OK</v>
      </c>
      <c r="D21" s="65"/>
      <c r="E21" s="126" t="s">
        <v>166</v>
      </c>
      <c r="F21" s="124" t="s">
        <v>28</v>
      </c>
      <c r="G21" s="210">
        <f>COUNTIFS($C$5:$C$20,"&lt;&gt;"&amp;"-",G5:G20,"&lt;&gt;"&amp;"")</f>
        <v>8</v>
      </c>
      <c r="H21" s="211"/>
      <c r="I21" s="210">
        <f>COUNTIFS($C$5:$C$20,"&lt;&gt;"&amp;"-",I5:I20,"○")</f>
        <v>5</v>
      </c>
      <c r="J21" s="176"/>
      <c r="K21" s="65"/>
      <c r="L21" s="65"/>
      <c r="M21" s="67"/>
      <c r="N21" s="67"/>
      <c r="O21" s="67"/>
      <c r="P21" s="210">
        <f>COUNTA(P5:P20)-COUNTIF(P5:P20,"なし")</f>
        <v>3</v>
      </c>
      <c r="Q21" s="89"/>
      <c r="R21" s="90"/>
      <c r="S21" s="91"/>
      <c r="T21" s="91"/>
      <c r="U21" s="91"/>
      <c r="V21" s="66"/>
      <c r="W21" s="66"/>
      <c r="X21" s="66"/>
      <c r="Y21" s="210">
        <f>COUNTIFS($C$5:$C$20,"&lt;&gt;"&amp;"-",Y5:Y20,"○")</f>
        <v>1</v>
      </c>
      <c r="Z21" s="210">
        <f t="shared" ref="Y21:AE21" si="5">COUNTIFS($C$5:$C$20,"&lt;&gt;"&amp;"-",Z5:Z20,"○")</f>
        <v>0</v>
      </c>
      <c r="AA21" s="210">
        <f t="shared" si="5"/>
        <v>5</v>
      </c>
      <c r="AB21" s="210">
        <f t="shared" si="5"/>
        <v>2</v>
      </c>
      <c r="AC21" s="210">
        <f t="shared" si="5"/>
        <v>0</v>
      </c>
      <c r="AD21" s="213">
        <f t="shared" si="5"/>
        <v>0</v>
      </c>
      <c r="AE21" s="214">
        <f t="shared" si="5"/>
        <v>1</v>
      </c>
      <c r="AF21" s="395"/>
    </row>
    <row r="22" spans="2:32" x14ac:dyDescent="0.4">
      <c r="F22" s="124" t="s">
        <v>165</v>
      </c>
      <c r="G22" s="210">
        <f>G21-AE21</f>
        <v>7</v>
      </c>
      <c r="L22" s="125" t="s">
        <v>159</v>
      </c>
      <c r="M22" s="212">
        <f>COUNTIFS($I$5:$I$20,"-",$M$5:$M$20,"○")</f>
        <v>1</v>
      </c>
      <c r="N22" s="212">
        <f>COUNTIFS($I$5:$I$20,"-",$N$5:$N$20,"○")</f>
        <v>2</v>
      </c>
      <c r="O22" s="212">
        <f>COUNTIFS($I$5:$I$20,"-",$O$5:$O$20,"○")</f>
        <v>0</v>
      </c>
      <c r="X22" s="125" t="s">
        <v>136</v>
      </c>
      <c r="Y22" s="210">
        <f t="shared" ref="Y22:AD22" si="6">COUNTIFS(Y5:Y20,"○",$I5:$I20,"○")</f>
        <v>1</v>
      </c>
      <c r="Z22" s="210">
        <f t="shared" si="6"/>
        <v>0</v>
      </c>
      <c r="AA22" s="210">
        <f t="shared" si="6"/>
        <v>4</v>
      </c>
      <c r="AB22" s="210">
        <f t="shared" si="6"/>
        <v>1</v>
      </c>
      <c r="AC22" s="210">
        <f t="shared" si="6"/>
        <v>0</v>
      </c>
      <c r="AD22" s="210">
        <f t="shared" si="6"/>
        <v>0</v>
      </c>
    </row>
  </sheetData>
  <autoFilter ref="A4:AG22" xr:uid="{335B6C29-160D-40D5-BB53-0575352FFF9F}"/>
  <mergeCells count="15">
    <mergeCell ref="A2:A3"/>
    <mergeCell ref="Y2:AE2"/>
    <mergeCell ref="V2:W2"/>
    <mergeCell ref="B2:B3"/>
    <mergeCell ref="J2:J3"/>
    <mergeCell ref="K2:L2"/>
    <mergeCell ref="C2:C3"/>
    <mergeCell ref="D2:E2"/>
    <mergeCell ref="I2:I3"/>
    <mergeCell ref="G2:H2"/>
    <mergeCell ref="M2:P2"/>
    <mergeCell ref="Q2:U2"/>
    <mergeCell ref="X2:X3"/>
    <mergeCell ref="AF2:AF3"/>
    <mergeCell ref="AG2:AG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tabSelected="1" view="pageBreakPreview" zoomScale="60" zoomScaleNormal="100" workbookViewId="0">
      <selection activeCell="Q28" sqref="Q28"/>
    </sheetView>
  </sheetViews>
  <sheetFormatPr defaultRowHeight="18.75" x14ac:dyDescent="0.4"/>
  <cols>
    <col min="1" max="1" width="3.5" customWidth="1"/>
    <col min="2" max="2" width="4.875" customWidth="1"/>
    <col min="3" max="3" width="9.75" customWidth="1"/>
    <col min="4" max="4" width="7.875" customWidth="1"/>
    <col min="5" max="5" width="8.875" customWidth="1"/>
    <col min="6" max="6" width="9" customWidth="1"/>
    <col min="7" max="7" width="8.5" bestFit="1" customWidth="1"/>
    <col min="8" max="12" width="8.5" customWidth="1"/>
    <col min="13" max="13" width="7.75" customWidth="1"/>
    <col min="14" max="14" width="9.125" customWidth="1"/>
    <col min="16" max="17" width="8.625" customWidth="1"/>
    <col min="22" max="22" width="14.125" customWidth="1"/>
  </cols>
  <sheetData>
    <row r="1" spans="2:21" ht="26.25" customHeight="1" x14ac:dyDescent="0.4">
      <c r="C1" s="42" t="s">
        <v>90</v>
      </c>
      <c r="D1" s="33"/>
      <c r="E1" s="33"/>
      <c r="F1" s="33"/>
      <c r="G1" s="33"/>
      <c r="J1" s="33"/>
      <c r="L1" s="32"/>
      <c r="P1" s="32"/>
      <c r="Q1" s="32"/>
      <c r="R1" s="32"/>
      <c r="S1" s="32"/>
      <c r="T1" s="32"/>
      <c r="U1" s="32"/>
    </row>
    <row r="2" spans="2:21" ht="21.75" customHeight="1" x14ac:dyDescent="0.4">
      <c r="C2" s="69" t="s">
        <v>149</v>
      </c>
      <c r="D2" s="1"/>
      <c r="G2" s="189" t="s">
        <v>57</v>
      </c>
      <c r="H2" s="112"/>
      <c r="I2" s="113" t="s">
        <v>56</v>
      </c>
      <c r="J2" s="112"/>
      <c r="K2" s="1"/>
      <c r="L2" s="1"/>
    </row>
    <row r="3" spans="2:21" ht="21.75" customHeight="1" x14ac:dyDescent="0.4">
      <c r="C3" s="69" t="s">
        <v>92</v>
      </c>
      <c r="D3" s="1"/>
      <c r="G3" s="111"/>
      <c r="H3" s="114"/>
      <c r="I3" s="127" t="s">
        <v>91</v>
      </c>
      <c r="J3" s="112"/>
      <c r="K3" s="1"/>
      <c r="L3" s="1"/>
    </row>
    <row r="4" spans="2:21" ht="24" x14ac:dyDescent="0.4">
      <c r="C4" s="70" t="s">
        <v>227</v>
      </c>
      <c r="D4" s="188">
        <v>7</v>
      </c>
      <c r="E4" s="41" t="s">
        <v>94</v>
      </c>
      <c r="F4" s="188">
        <v>2</v>
      </c>
      <c r="G4" s="111"/>
      <c r="H4" s="112"/>
      <c r="I4" s="113"/>
      <c r="J4" s="112"/>
      <c r="K4" s="130" t="s">
        <v>168</v>
      </c>
      <c r="L4" s="1"/>
    </row>
    <row r="5" spans="2:21" ht="21.75" customHeight="1" x14ac:dyDescent="0.4">
      <c r="B5" s="46"/>
      <c r="C5" s="46"/>
      <c r="D5" s="47"/>
      <c r="E5" s="48"/>
      <c r="F5" s="47"/>
      <c r="G5" s="111"/>
      <c r="H5" s="112"/>
      <c r="I5" s="113"/>
      <c r="J5" s="112"/>
      <c r="K5" s="130" t="s">
        <v>228</v>
      </c>
      <c r="L5" s="1"/>
    </row>
    <row r="6" spans="2:21" x14ac:dyDescent="0.4">
      <c r="B6" s="71" t="s">
        <v>93</v>
      </c>
      <c r="C6" s="187">
        <v>46112</v>
      </c>
      <c r="D6" s="69" t="s">
        <v>143</v>
      </c>
      <c r="G6" s="43"/>
      <c r="J6" s="43"/>
    </row>
    <row r="7" spans="2:21" ht="24" x14ac:dyDescent="0.4">
      <c r="B7" s="52" t="s">
        <v>62</v>
      </c>
      <c r="C7" s="41" t="s">
        <v>226</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7</v>
      </c>
      <c r="E7" s="53" t="s">
        <v>51</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2</v>
      </c>
      <c r="G7" s="92"/>
      <c r="H7" s="57"/>
      <c r="I7" s="52"/>
      <c r="J7" s="55"/>
    </row>
    <row r="8" spans="2:21" x14ac:dyDescent="0.4">
      <c r="B8" s="52"/>
      <c r="C8" s="48"/>
      <c r="D8" s="55"/>
      <c r="E8" s="52"/>
      <c r="F8" s="55"/>
      <c r="G8" s="56"/>
      <c r="H8" s="57"/>
      <c r="I8" s="55"/>
      <c r="J8" s="57"/>
      <c r="K8" s="54"/>
    </row>
    <row r="9" spans="2:21" ht="24" x14ac:dyDescent="0.4">
      <c r="B9" s="48" t="s">
        <v>63</v>
      </c>
      <c r="C9" s="41" t="s">
        <v>148</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6</v>
      </c>
      <c r="E9" s="53" t="s">
        <v>302</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5</v>
      </c>
      <c r="G9" s="53" t="s">
        <v>304</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3</v>
      </c>
      <c r="I9" s="53" t="s">
        <v>303</v>
      </c>
      <c r="J9" s="151">
        <f>D4-D9</f>
        <v>1</v>
      </c>
      <c r="M9" s="45"/>
    </row>
    <row r="10" spans="2:21" x14ac:dyDescent="0.4">
      <c r="B10" s="48"/>
      <c r="C10" s="48"/>
      <c r="D10" s="55"/>
      <c r="E10" s="55"/>
      <c r="F10" s="55"/>
      <c r="G10" s="56"/>
      <c r="H10" s="48"/>
      <c r="I10" s="55"/>
      <c r="J10" s="57"/>
      <c r="K10" s="55"/>
    </row>
    <row r="11" spans="2:21" x14ac:dyDescent="0.4">
      <c r="B11" s="48"/>
      <c r="C11" s="117" t="s">
        <v>152</v>
      </c>
      <c r="D11" s="116"/>
      <c r="E11" s="116"/>
      <c r="F11" s="116"/>
      <c r="G11" s="116"/>
      <c r="H11" s="116"/>
      <c r="I11" s="117"/>
      <c r="J11" s="117"/>
      <c r="K11" s="117"/>
    </row>
    <row r="12" spans="2:21" ht="38.25" customHeight="1" x14ac:dyDescent="0.4">
      <c r="B12" s="48"/>
      <c r="C12" s="363" t="s">
        <v>150</v>
      </c>
      <c r="D12" s="364"/>
      <c r="E12" s="115" t="str">
        <f>IF(D7=D4,"OK","NG")</f>
        <v>OK</v>
      </c>
      <c r="F12" s="363" t="s">
        <v>151</v>
      </c>
      <c r="G12" s="364"/>
      <c r="H12" s="115" t="str">
        <f>IF(F7&lt;=(H9+J9),"OK","NG")</f>
        <v>OK</v>
      </c>
      <c r="I12" s="363" t="s">
        <v>305</v>
      </c>
      <c r="J12" s="364"/>
      <c r="K12" s="115" t="str">
        <f>IF(F4&lt;=(H9+J9),"OK","NG")</f>
        <v>OK</v>
      </c>
      <c r="L12" s="54"/>
    </row>
    <row r="14" spans="2:21" x14ac:dyDescent="0.4">
      <c r="C14" s="106" t="s">
        <v>142</v>
      </c>
      <c r="K14" s="130"/>
    </row>
    <row r="15" spans="2:21" x14ac:dyDescent="0.4">
      <c r="C15" s="355" t="s">
        <v>145</v>
      </c>
      <c r="D15" s="355"/>
      <c r="E15" s="355"/>
      <c r="F15" s="355"/>
      <c r="G15" s="355"/>
      <c r="H15" s="356"/>
    </row>
    <row r="16" spans="2:21" x14ac:dyDescent="0.4">
      <c r="C16" s="368" t="s">
        <v>144</v>
      </c>
      <c r="D16" s="15"/>
      <c r="E16" s="370" t="s">
        <v>116</v>
      </c>
      <c r="F16" s="15"/>
      <c r="G16" s="15"/>
      <c r="H16" s="123"/>
      <c r="J16" s="235" t="s">
        <v>89</v>
      </c>
    </row>
    <row r="17" spans="3:11" ht="60" x14ac:dyDescent="0.4">
      <c r="C17" s="369"/>
      <c r="D17" s="14" t="s">
        <v>32</v>
      </c>
      <c r="E17" s="371"/>
      <c r="F17" s="16" t="s">
        <v>162</v>
      </c>
      <c r="G17" s="16" t="s">
        <v>163</v>
      </c>
      <c r="H17" s="17" t="s">
        <v>164</v>
      </c>
      <c r="J17" s="236"/>
    </row>
    <row r="18" spans="3:11" x14ac:dyDescent="0.4">
      <c r="C18" s="68">
        <f>D7</f>
        <v>7</v>
      </c>
      <c r="D18" s="68">
        <f>F7</f>
        <v>2</v>
      </c>
      <c r="E18" s="28">
        <f>D9</f>
        <v>6</v>
      </c>
      <c r="F18" s="28">
        <f>F9</f>
        <v>5</v>
      </c>
      <c r="G18" s="28">
        <f>H9</f>
        <v>3</v>
      </c>
      <c r="H18" s="28">
        <f>C18-E18</f>
        <v>1</v>
      </c>
      <c r="J18" s="59" t="str">
        <f>IF(D18&lt;=(G18+H18),"可","不可")</f>
        <v>可</v>
      </c>
    </row>
    <row r="20" spans="3:11" x14ac:dyDescent="0.4">
      <c r="C20" s="355" t="s">
        <v>146</v>
      </c>
      <c r="D20" s="355"/>
      <c r="E20" s="355"/>
      <c r="F20" s="355"/>
      <c r="G20" s="356"/>
    </row>
    <row r="21" spans="3:11" ht="39" customHeight="1" x14ac:dyDescent="0.4">
      <c r="C21" s="359" t="s">
        <v>169</v>
      </c>
      <c r="D21" s="360"/>
      <c r="E21" s="361"/>
      <c r="F21" s="357" t="s">
        <v>172</v>
      </c>
      <c r="G21" s="357"/>
      <c r="H21" s="357" t="s">
        <v>170</v>
      </c>
      <c r="I21" s="357"/>
    </row>
    <row r="22" spans="3:11" x14ac:dyDescent="0.4">
      <c r="C22" s="304">
        <f>'1-1.入居状況等の記録'!G21</f>
        <v>8</v>
      </c>
      <c r="D22" s="362"/>
      <c r="E22" s="358"/>
      <c r="F22" s="304">
        <f>'1-1.入居状況等の記録'!G22</f>
        <v>7</v>
      </c>
      <c r="G22" s="358"/>
      <c r="H22" s="304">
        <f>'1-1.入居状況等の記録'!I21</f>
        <v>5</v>
      </c>
      <c r="I22" s="358"/>
    </row>
    <row r="23" spans="3:11" ht="12" customHeight="1" x14ac:dyDescent="0.4"/>
    <row r="24" spans="3:11" ht="24" x14ac:dyDescent="0.4">
      <c r="C24" s="365"/>
      <c r="D24" s="366"/>
      <c r="E24" s="367"/>
      <c r="F24" s="3" t="s">
        <v>26</v>
      </c>
      <c r="G24" s="3" t="s">
        <v>27</v>
      </c>
      <c r="H24" s="3" t="s">
        <v>10</v>
      </c>
      <c r="I24" s="3" t="s">
        <v>11</v>
      </c>
      <c r="J24" s="3" t="s">
        <v>3</v>
      </c>
      <c r="K24" s="3" t="s">
        <v>33</v>
      </c>
    </row>
    <row r="25" spans="3:11" ht="27" customHeight="1" x14ac:dyDescent="0.4">
      <c r="C25" s="352" t="s">
        <v>173</v>
      </c>
      <c r="D25" s="353"/>
      <c r="E25" s="354"/>
      <c r="F25" s="68">
        <f>'1-1.入居状況等の記録'!Y21</f>
        <v>1</v>
      </c>
      <c r="G25" s="68">
        <f>'1-1.入居状況等の記録'!Z21</f>
        <v>0</v>
      </c>
      <c r="H25" s="68">
        <f>'1-1.入居状況等の記録'!AA21</f>
        <v>5</v>
      </c>
      <c r="I25" s="68">
        <f>'1-1.入居状況等の記録'!AB21</f>
        <v>2</v>
      </c>
      <c r="J25" s="68">
        <f>'1-1.入居状況等の記録'!AC21</f>
        <v>0</v>
      </c>
      <c r="K25" s="68">
        <f>'1-1.入居状況等の記録'!AD21</f>
        <v>0</v>
      </c>
    </row>
    <row r="26" spans="3:11" ht="33" customHeight="1" x14ac:dyDescent="0.4">
      <c r="C26" s="352" t="s">
        <v>171</v>
      </c>
      <c r="D26" s="353"/>
      <c r="E26" s="354"/>
      <c r="F26" s="68">
        <f>'1-1.入居状況等の記録'!Y22</f>
        <v>1</v>
      </c>
      <c r="G26" s="68">
        <f>'1-1.入居状況等の記録'!Z22</f>
        <v>0</v>
      </c>
      <c r="H26" s="68">
        <f>'1-1.入居状況等の記録'!AA22</f>
        <v>4</v>
      </c>
      <c r="I26" s="68">
        <f>'1-1.入居状況等の記録'!AB22</f>
        <v>1</v>
      </c>
      <c r="J26" s="68">
        <f>'1-1.入居状況等の記録'!AC22</f>
        <v>0</v>
      </c>
      <c r="K26" s="68">
        <f>'1-1.入居状況等の記録'!AD22</f>
        <v>0</v>
      </c>
    </row>
    <row r="28" spans="3:11" ht="51.75" customHeight="1" x14ac:dyDescent="0.4"/>
  </sheetData>
  <mergeCells count="17">
    <mergeCell ref="J16:J17"/>
    <mergeCell ref="C21:E21"/>
    <mergeCell ref="C22:E22"/>
    <mergeCell ref="I12:J12"/>
    <mergeCell ref="C24:E24"/>
    <mergeCell ref="C12:D12"/>
    <mergeCell ref="F12:G12"/>
    <mergeCell ref="C16:C17"/>
    <mergeCell ref="E16:E17"/>
    <mergeCell ref="C15:H15"/>
    <mergeCell ref="C25:E25"/>
    <mergeCell ref="C26:E26"/>
    <mergeCell ref="C20:G20"/>
    <mergeCell ref="F21:G21"/>
    <mergeCell ref="H21:I21"/>
    <mergeCell ref="F22:G22"/>
    <mergeCell ref="H22:I22"/>
  </mergeCells>
  <phoneticPr fontId="1"/>
  <pageMargins left="0.70866141732283472" right="0.70866141732283472" top="0.74803149606299213" bottom="0.74803149606299213" header="0.31496062992125984" footer="0.31496062992125984"/>
  <pageSetup paperSize="9"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75" x14ac:dyDescent="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L35" sqref="L35"/>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80</v>
      </c>
      <c r="E3" s="206" t="s">
        <v>35</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6" t="s">
        <v>251</v>
      </c>
      <c r="H4" s="227"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68</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45932</v>
      </c>
      <c r="C9" s="38" t="s">
        <v>12</v>
      </c>
      <c r="D9" s="38" t="s">
        <v>12</v>
      </c>
      <c r="E9" s="38"/>
      <c r="F9" s="38"/>
      <c r="G9" s="38"/>
      <c r="H9" s="38"/>
      <c r="I9" s="38"/>
      <c r="J9" s="38"/>
      <c r="K9" s="38"/>
      <c r="L9" s="93"/>
      <c r="M9" s="38"/>
      <c r="N9" s="93"/>
      <c r="O9" s="38"/>
      <c r="P9" s="38"/>
      <c r="Q9" s="372" t="s">
        <v>256</v>
      </c>
      <c r="R9" s="373"/>
      <c r="S9" s="374"/>
      <c r="T9" s="38" t="s">
        <v>13</v>
      </c>
    </row>
    <row r="10" spans="2:28" ht="34.5" customHeight="1" x14ac:dyDescent="0.4">
      <c r="B10" s="83">
        <v>45935</v>
      </c>
      <c r="C10" s="38"/>
      <c r="D10" s="38"/>
      <c r="E10" s="38"/>
      <c r="F10" s="38"/>
      <c r="G10" s="38"/>
      <c r="H10" s="38"/>
      <c r="I10" s="38" t="s">
        <v>12</v>
      </c>
      <c r="J10" s="38"/>
      <c r="K10" s="38"/>
      <c r="L10" s="38" t="s">
        <v>47</v>
      </c>
      <c r="M10" s="38" t="s">
        <v>12</v>
      </c>
      <c r="N10" s="93"/>
      <c r="O10" s="38"/>
      <c r="P10" s="38"/>
      <c r="Q10" s="372" t="s">
        <v>257</v>
      </c>
      <c r="R10" s="373"/>
      <c r="S10" s="374"/>
      <c r="T10" s="38" t="s">
        <v>13</v>
      </c>
    </row>
    <row r="11" spans="2:28" ht="44.25" customHeight="1" x14ac:dyDescent="0.4">
      <c r="B11" s="83">
        <v>45966</v>
      </c>
      <c r="C11" s="38"/>
      <c r="D11" s="38"/>
      <c r="E11" s="38"/>
      <c r="F11" s="38"/>
      <c r="G11" s="38"/>
      <c r="H11" s="38"/>
      <c r="I11" s="38" t="s">
        <v>12</v>
      </c>
      <c r="J11" s="38"/>
      <c r="K11" s="38"/>
      <c r="L11" s="93"/>
      <c r="M11" s="38"/>
      <c r="N11" s="93"/>
      <c r="O11" s="38"/>
      <c r="P11" s="38"/>
      <c r="Q11" s="372" t="s">
        <v>262</v>
      </c>
      <c r="R11" s="373"/>
      <c r="S11" s="374"/>
      <c r="T11" s="38" t="s">
        <v>13</v>
      </c>
    </row>
    <row r="12" spans="2:28" x14ac:dyDescent="0.4">
      <c r="B12" s="83">
        <v>45967</v>
      </c>
      <c r="C12" s="38"/>
      <c r="D12" s="38"/>
      <c r="E12" s="38"/>
      <c r="F12" s="38"/>
      <c r="G12" s="38"/>
      <c r="H12" s="38"/>
      <c r="I12" s="38"/>
      <c r="J12" s="38"/>
      <c r="K12" s="38"/>
      <c r="L12" s="93"/>
      <c r="M12" s="38"/>
      <c r="N12" s="93"/>
      <c r="O12" s="38"/>
      <c r="P12" s="38" t="s">
        <v>12</v>
      </c>
      <c r="Q12" s="372" t="s">
        <v>260</v>
      </c>
      <c r="R12" s="373"/>
      <c r="S12" s="374"/>
      <c r="T12" s="38" t="s">
        <v>13</v>
      </c>
    </row>
    <row r="13" spans="2:28" ht="34.5" customHeight="1" x14ac:dyDescent="0.4">
      <c r="B13" s="83">
        <v>45996</v>
      </c>
      <c r="C13" s="38" t="s">
        <v>12</v>
      </c>
      <c r="D13" s="38"/>
      <c r="E13" s="38" t="s">
        <v>12</v>
      </c>
      <c r="F13" s="38"/>
      <c r="G13" s="38" t="s">
        <v>12</v>
      </c>
      <c r="H13" s="38"/>
      <c r="I13" s="38"/>
      <c r="J13" s="38"/>
      <c r="K13" s="38"/>
      <c r="L13" s="93"/>
      <c r="M13" s="38"/>
      <c r="N13" s="93"/>
      <c r="O13" s="38"/>
      <c r="P13" s="38"/>
      <c r="Q13" s="372" t="s">
        <v>24</v>
      </c>
      <c r="R13" s="373"/>
      <c r="S13" s="374"/>
      <c r="T13" s="38" t="s">
        <v>21</v>
      </c>
    </row>
    <row r="14" spans="2:28" ht="34.5" customHeight="1" x14ac:dyDescent="0.4">
      <c r="B14" s="83">
        <v>46028</v>
      </c>
      <c r="C14" s="38"/>
      <c r="D14" s="38"/>
      <c r="E14" s="38"/>
      <c r="F14" s="38"/>
      <c r="G14" s="38"/>
      <c r="H14" s="38"/>
      <c r="I14" s="38" t="s">
        <v>12</v>
      </c>
      <c r="J14" s="38"/>
      <c r="K14" s="38"/>
      <c r="L14" s="38"/>
      <c r="M14" s="38"/>
      <c r="N14" s="93"/>
      <c r="O14" s="38"/>
      <c r="P14" s="38"/>
      <c r="Q14" s="372" t="s">
        <v>261</v>
      </c>
      <c r="R14" s="373"/>
      <c r="S14" s="374"/>
      <c r="T14" s="38" t="s">
        <v>13</v>
      </c>
    </row>
    <row r="15" spans="2:28" ht="33" customHeight="1" x14ac:dyDescent="0.4">
      <c r="B15" s="83">
        <v>46037</v>
      </c>
      <c r="C15" s="38"/>
      <c r="D15" s="38"/>
      <c r="E15" s="38"/>
      <c r="F15" s="38"/>
      <c r="G15" s="38"/>
      <c r="H15" s="38"/>
      <c r="I15" s="38"/>
      <c r="J15" s="38"/>
      <c r="K15" s="38"/>
      <c r="L15" s="93"/>
      <c r="M15" s="38"/>
      <c r="N15" s="93" t="s">
        <v>235</v>
      </c>
      <c r="O15" s="38" t="s">
        <v>12</v>
      </c>
      <c r="P15" s="38"/>
      <c r="Q15" s="372" t="s">
        <v>234</v>
      </c>
      <c r="R15" s="373"/>
      <c r="S15" s="374"/>
      <c r="T15" s="38" t="s">
        <v>13</v>
      </c>
    </row>
    <row r="16" spans="2:28" x14ac:dyDescent="0.4">
      <c r="B16" s="83">
        <v>46053</v>
      </c>
      <c r="C16" s="38"/>
      <c r="D16" s="38"/>
      <c r="E16" s="38"/>
      <c r="F16" s="38"/>
      <c r="G16" s="38"/>
      <c r="H16" s="38"/>
      <c r="I16" s="38"/>
      <c r="J16" s="38"/>
      <c r="K16" s="38"/>
      <c r="L16" s="93"/>
      <c r="M16" s="38"/>
      <c r="N16" s="93"/>
      <c r="O16" s="38"/>
      <c r="P16" s="38" t="s">
        <v>12</v>
      </c>
      <c r="Q16" s="372" t="s">
        <v>236</v>
      </c>
      <c r="R16" s="373"/>
      <c r="S16" s="374"/>
      <c r="T16" s="38" t="s">
        <v>13</v>
      </c>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 t="shared" ref="C22:H22" si="0">COUNTIF(C9:C21,"○")</f>
        <v>2</v>
      </c>
      <c r="D22" s="169">
        <f t="shared" si="0"/>
        <v>1</v>
      </c>
      <c r="E22" s="169">
        <f t="shared" si="0"/>
        <v>1</v>
      </c>
      <c r="F22" s="169">
        <f t="shared" si="0"/>
        <v>0</v>
      </c>
      <c r="G22" s="169">
        <f t="shared" si="0"/>
        <v>1</v>
      </c>
      <c r="H22" s="169">
        <f t="shared" si="0"/>
        <v>0</v>
      </c>
      <c r="I22" s="169">
        <f t="shared" ref="I22:O22" si="1">COUNTIF(I9:I21,"○")</f>
        <v>3</v>
      </c>
      <c r="J22" s="59"/>
      <c r="K22" s="169">
        <f t="shared" si="1"/>
        <v>0</v>
      </c>
      <c r="L22" s="59"/>
      <c r="M22" s="169">
        <f>COUNTIF(M9:M21,"○")</f>
        <v>1</v>
      </c>
      <c r="N22" s="59"/>
      <c r="O22" s="169">
        <f t="shared" si="1"/>
        <v>1</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 ref="Q15:S15"/>
    <mergeCell ref="Q9:S9"/>
    <mergeCell ref="Q10:S10"/>
    <mergeCell ref="Q11:S11"/>
    <mergeCell ref="Q12:S12"/>
    <mergeCell ref="K23:T23"/>
    <mergeCell ref="Q16:S16"/>
    <mergeCell ref="Q17:S17"/>
    <mergeCell ref="Q18:S18"/>
    <mergeCell ref="Q19:S19"/>
    <mergeCell ref="Q20:S20"/>
    <mergeCell ref="Q21:S21"/>
    <mergeCell ref="Q22:S22"/>
    <mergeCell ref="N6:O6"/>
    <mergeCell ref="N7:N8"/>
    <mergeCell ref="O7:O8"/>
    <mergeCell ref="Q13:S13"/>
    <mergeCell ref="Q14:S14"/>
    <mergeCell ref="P5:P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T32" sqref="T32"/>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43</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46067</v>
      </c>
      <c r="C9" s="38" t="s">
        <v>12</v>
      </c>
      <c r="D9" s="38" t="s">
        <v>12</v>
      </c>
      <c r="E9" s="38"/>
      <c r="F9" s="38"/>
      <c r="G9" s="38"/>
      <c r="H9" s="38"/>
      <c r="I9" s="38"/>
      <c r="J9" s="38"/>
      <c r="K9" s="38"/>
      <c r="L9" s="93"/>
      <c r="M9" s="38"/>
      <c r="N9" s="93"/>
      <c r="O9" s="38"/>
      <c r="P9" s="38"/>
      <c r="Q9" s="372" t="s">
        <v>230</v>
      </c>
      <c r="R9" s="373"/>
      <c r="S9" s="374"/>
      <c r="T9" s="38" t="s">
        <v>13</v>
      </c>
    </row>
    <row r="10" spans="2:28" ht="34.5" customHeight="1" x14ac:dyDescent="0.4">
      <c r="B10" s="83">
        <v>46073</v>
      </c>
      <c r="C10" s="38"/>
      <c r="D10" s="38"/>
      <c r="E10" s="38"/>
      <c r="F10" s="38"/>
      <c r="G10" s="38"/>
      <c r="H10" s="38"/>
      <c r="I10" s="38" t="s">
        <v>12</v>
      </c>
      <c r="J10" s="38"/>
      <c r="K10" s="38"/>
      <c r="L10" s="38"/>
      <c r="M10" s="38"/>
      <c r="N10" s="93"/>
      <c r="O10" s="38"/>
      <c r="P10" s="38"/>
      <c r="Q10" s="372" t="s">
        <v>263</v>
      </c>
      <c r="R10" s="373"/>
      <c r="S10" s="374"/>
      <c r="T10" s="38" t="s">
        <v>13</v>
      </c>
    </row>
    <row r="11" spans="2:28" ht="44.25" customHeight="1" x14ac:dyDescent="0.4">
      <c r="B11" s="83">
        <v>46101</v>
      </c>
      <c r="C11" s="38"/>
      <c r="D11" s="38"/>
      <c r="E11" s="38"/>
      <c r="F11" s="38"/>
      <c r="G11" s="38"/>
      <c r="H11" s="38"/>
      <c r="I11" s="38" t="s">
        <v>12</v>
      </c>
      <c r="J11" s="38"/>
      <c r="K11" s="38"/>
      <c r="L11" s="93"/>
      <c r="M11" s="38"/>
      <c r="N11" s="93"/>
      <c r="O11" s="38"/>
      <c r="P11" s="38"/>
      <c r="Q11" s="372" t="s">
        <v>263</v>
      </c>
      <c r="R11" s="373"/>
      <c r="S11" s="374"/>
      <c r="T11" s="38" t="s">
        <v>13</v>
      </c>
    </row>
    <row r="12" spans="2:28" ht="19.5" customHeight="1" x14ac:dyDescent="0.4">
      <c r="B12" s="83"/>
      <c r="C12" s="38"/>
      <c r="D12" s="38"/>
      <c r="E12" s="38"/>
      <c r="F12" s="38"/>
      <c r="G12" s="38"/>
      <c r="H12" s="38"/>
      <c r="I12" s="38"/>
      <c r="J12" s="38"/>
      <c r="K12" s="38"/>
      <c r="L12" s="93"/>
      <c r="M12" s="38"/>
      <c r="N12" s="93"/>
      <c r="O12" s="38"/>
      <c r="P12" s="38"/>
      <c r="Q12" s="372"/>
      <c r="R12" s="373"/>
      <c r="S12" s="374"/>
      <c r="T12" s="38"/>
    </row>
    <row r="13" spans="2:28" ht="19.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38"/>
      <c r="M14" s="38"/>
      <c r="N14" s="93"/>
      <c r="O14" s="38"/>
      <c r="P14" s="38"/>
      <c r="Q14" s="372"/>
      <c r="R14" s="373"/>
      <c r="S14" s="374"/>
      <c r="T14" s="38"/>
    </row>
    <row r="15" spans="2:28" ht="19.5" customHeight="1" x14ac:dyDescent="0.4">
      <c r="B15" s="83"/>
      <c r="C15" s="38"/>
      <c r="D15" s="38"/>
      <c r="E15" s="38"/>
      <c r="F15" s="38"/>
      <c r="G15" s="38"/>
      <c r="H15" s="38"/>
      <c r="I15" s="38"/>
      <c r="J15" s="38"/>
      <c r="K15" s="38"/>
      <c r="L15" s="93"/>
      <c r="M15" s="38"/>
      <c r="N15" s="93"/>
      <c r="O15" s="38"/>
      <c r="P15" s="38"/>
      <c r="Q15" s="372"/>
      <c r="R15" s="373"/>
      <c r="S15" s="374"/>
      <c r="T15" s="38"/>
    </row>
    <row r="16" spans="2:28" ht="19.5" customHeight="1" x14ac:dyDescent="0.4">
      <c r="B16" s="83"/>
      <c r="C16" s="38"/>
      <c r="D16" s="38"/>
      <c r="E16" s="38"/>
      <c r="F16" s="38"/>
      <c r="G16" s="38"/>
      <c r="H16" s="38"/>
      <c r="I16" s="38"/>
      <c r="J16" s="38"/>
      <c r="K16" s="38"/>
      <c r="L16" s="93"/>
      <c r="M16" s="38"/>
      <c r="N16" s="93"/>
      <c r="O16" s="38"/>
      <c r="P16" s="38"/>
      <c r="Q16" s="372"/>
      <c r="R16" s="373"/>
      <c r="S16" s="374"/>
      <c r="T16" s="38"/>
    </row>
    <row r="17" spans="2:20" ht="19.5" customHeight="1"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103</v>
      </c>
      <c r="D3" s="190" t="s">
        <v>81</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93"/>
      <c r="P9" s="93"/>
      <c r="Q9" s="372" t="s">
        <v>264</v>
      </c>
      <c r="R9" s="373"/>
      <c r="S9" s="374"/>
      <c r="T9" s="38" t="s">
        <v>13</v>
      </c>
    </row>
    <row r="10" spans="2:28" ht="34.5" customHeight="1" x14ac:dyDescent="0.4">
      <c r="B10" s="166">
        <v>45981</v>
      </c>
      <c r="C10" s="38"/>
      <c r="D10" s="38"/>
      <c r="E10" s="38"/>
      <c r="F10" s="38"/>
      <c r="G10" s="38"/>
      <c r="H10" s="38"/>
      <c r="I10" s="38" t="s">
        <v>12</v>
      </c>
      <c r="J10" s="38"/>
      <c r="K10" s="38"/>
      <c r="L10" s="93"/>
      <c r="M10" s="38"/>
      <c r="N10" s="93"/>
      <c r="O10" s="93"/>
      <c r="P10" s="93"/>
      <c r="Q10" s="372" t="s">
        <v>265</v>
      </c>
      <c r="R10" s="373"/>
      <c r="S10" s="374"/>
      <c r="T10" s="38" t="s">
        <v>13</v>
      </c>
    </row>
    <row r="11" spans="2:28" ht="44.25" customHeight="1" x14ac:dyDescent="0.4">
      <c r="B11" s="166">
        <v>46011</v>
      </c>
      <c r="C11" s="38"/>
      <c r="D11" s="38"/>
      <c r="E11" s="38"/>
      <c r="F11" s="38"/>
      <c r="G11" s="38"/>
      <c r="H11" s="38"/>
      <c r="I11" s="38" t="s">
        <v>12</v>
      </c>
      <c r="J11" s="38"/>
      <c r="K11" s="38"/>
      <c r="L11" s="93" t="s">
        <v>232</v>
      </c>
      <c r="M11" s="38" t="s">
        <v>20</v>
      </c>
      <c r="N11" s="93"/>
      <c r="O11" s="93"/>
      <c r="P11" s="93"/>
      <c r="Q11" s="372" t="s">
        <v>266</v>
      </c>
      <c r="R11" s="373"/>
      <c r="S11" s="374"/>
      <c r="T11" s="38" t="s">
        <v>13</v>
      </c>
    </row>
    <row r="12" spans="2:28" ht="33" customHeight="1" x14ac:dyDescent="0.4">
      <c r="B12" s="83">
        <v>46042</v>
      </c>
      <c r="C12" s="38"/>
      <c r="D12" s="38"/>
      <c r="E12" s="38"/>
      <c r="F12" s="38"/>
      <c r="G12" s="38"/>
      <c r="H12" s="38"/>
      <c r="I12" s="38" t="s">
        <v>12</v>
      </c>
      <c r="J12" s="38"/>
      <c r="K12" s="38"/>
      <c r="L12" s="93"/>
      <c r="M12" s="93"/>
      <c r="N12" s="93"/>
      <c r="O12" s="93"/>
      <c r="P12" s="93"/>
      <c r="Q12" s="372" t="s">
        <v>267</v>
      </c>
      <c r="R12" s="373"/>
      <c r="S12" s="374"/>
      <c r="T12" s="38"/>
    </row>
    <row r="13" spans="2:28" ht="18.75" customHeight="1" x14ac:dyDescent="0.4">
      <c r="B13" s="83">
        <v>46052</v>
      </c>
      <c r="C13" s="38"/>
      <c r="D13" s="38"/>
      <c r="E13" s="38"/>
      <c r="F13" s="38"/>
      <c r="G13" s="38"/>
      <c r="H13" s="38"/>
      <c r="I13" s="38"/>
      <c r="J13" s="38"/>
      <c r="K13" s="38"/>
      <c r="L13" s="93"/>
      <c r="M13" s="93"/>
      <c r="N13" s="93"/>
      <c r="O13" s="93"/>
      <c r="P13" s="93" t="s">
        <v>1</v>
      </c>
      <c r="Q13" s="372" t="s">
        <v>233</v>
      </c>
      <c r="R13" s="373"/>
      <c r="S13" s="374"/>
      <c r="T13" s="38" t="s">
        <v>13</v>
      </c>
    </row>
    <row r="14" spans="2:28" ht="34.5" customHeight="1" x14ac:dyDescent="0.4">
      <c r="B14" s="83">
        <v>46058</v>
      </c>
      <c r="C14" s="38" t="s">
        <v>12</v>
      </c>
      <c r="D14" s="38" t="s">
        <v>12</v>
      </c>
      <c r="E14" s="38"/>
      <c r="F14" s="38"/>
      <c r="G14" s="38"/>
      <c r="H14" s="38"/>
      <c r="I14" s="38"/>
      <c r="J14" s="38"/>
      <c r="K14" s="38"/>
      <c r="L14" s="93"/>
      <c r="M14" s="93"/>
      <c r="N14" s="93"/>
      <c r="O14" s="93"/>
      <c r="P14" s="93"/>
      <c r="Q14" s="372" t="s">
        <v>268</v>
      </c>
      <c r="R14" s="373"/>
      <c r="S14" s="374"/>
      <c r="T14" s="38" t="s">
        <v>21</v>
      </c>
    </row>
    <row r="15" spans="2:28" x14ac:dyDescent="0.4">
      <c r="B15" s="83">
        <v>46073</v>
      </c>
      <c r="C15" s="38"/>
      <c r="D15" s="38"/>
      <c r="E15" s="38"/>
      <c r="F15" s="38"/>
      <c r="G15" s="38"/>
      <c r="H15" s="38"/>
      <c r="I15" s="38" t="s">
        <v>12</v>
      </c>
      <c r="J15" s="38"/>
      <c r="K15" s="38"/>
      <c r="L15" s="38"/>
      <c r="M15" s="38"/>
      <c r="N15" s="93"/>
      <c r="O15" s="93"/>
      <c r="P15" s="93"/>
      <c r="Q15" s="372" t="s">
        <v>263</v>
      </c>
      <c r="R15" s="373"/>
      <c r="S15" s="374"/>
      <c r="T15" s="38" t="s">
        <v>13</v>
      </c>
    </row>
    <row r="16" spans="2:28" x14ac:dyDescent="0.4">
      <c r="B16" s="83">
        <v>46101</v>
      </c>
      <c r="C16" s="38"/>
      <c r="D16" s="38"/>
      <c r="E16" s="38"/>
      <c r="F16" s="38"/>
      <c r="G16" s="38"/>
      <c r="H16" s="38"/>
      <c r="I16" s="38" t="s">
        <v>12</v>
      </c>
      <c r="J16" s="38"/>
      <c r="K16" s="38"/>
      <c r="L16" s="93"/>
      <c r="M16" s="93"/>
      <c r="N16" s="93"/>
      <c r="O16" s="93"/>
      <c r="P16" s="93"/>
      <c r="Q16" s="372" t="s">
        <v>263</v>
      </c>
      <c r="R16" s="373"/>
      <c r="S16" s="374"/>
      <c r="T16" s="38" t="s">
        <v>13</v>
      </c>
    </row>
    <row r="17" spans="2:20" x14ac:dyDescent="0.4">
      <c r="B17" s="83"/>
      <c r="C17" s="38"/>
      <c r="D17" s="38"/>
      <c r="E17" s="38"/>
      <c r="F17" s="38"/>
      <c r="G17" s="38"/>
      <c r="H17" s="38"/>
      <c r="I17" s="38"/>
      <c r="J17" s="38"/>
      <c r="K17" s="38"/>
      <c r="L17" s="93"/>
      <c r="M17" s="93"/>
      <c r="N17" s="93"/>
      <c r="O17" s="93"/>
      <c r="P17" s="93"/>
      <c r="Q17" s="372"/>
      <c r="R17" s="373"/>
      <c r="S17" s="374"/>
      <c r="T17" s="38"/>
    </row>
    <row r="18" spans="2:20" x14ac:dyDescent="0.4">
      <c r="B18" s="36"/>
      <c r="C18" s="38"/>
      <c r="D18" s="38"/>
      <c r="E18" s="38"/>
      <c r="F18" s="38"/>
      <c r="G18" s="38"/>
      <c r="H18" s="38"/>
      <c r="I18" s="38"/>
      <c r="J18" s="38"/>
      <c r="K18" s="38"/>
      <c r="L18" s="93"/>
      <c r="M18" s="93"/>
      <c r="N18" s="93"/>
      <c r="O18" s="93"/>
      <c r="P18" s="93"/>
      <c r="Q18" s="372"/>
      <c r="R18" s="373"/>
      <c r="S18" s="374"/>
      <c r="T18" s="38"/>
    </row>
    <row r="19" spans="2:20" x14ac:dyDescent="0.4">
      <c r="B19" s="36"/>
      <c r="C19" s="38"/>
      <c r="D19" s="38"/>
      <c r="E19" s="38"/>
      <c r="F19" s="38"/>
      <c r="G19" s="38"/>
      <c r="H19" s="38"/>
      <c r="I19" s="38"/>
      <c r="J19" s="38"/>
      <c r="K19" s="38"/>
      <c r="L19" s="93"/>
      <c r="M19" s="93"/>
      <c r="N19" s="93"/>
      <c r="O19" s="93"/>
      <c r="P19" s="93"/>
      <c r="Q19" s="372"/>
      <c r="R19" s="373"/>
      <c r="S19" s="374"/>
      <c r="T19" s="38"/>
    </row>
    <row r="20" spans="2:20" x14ac:dyDescent="0.4">
      <c r="B20" s="36"/>
      <c r="C20" s="38"/>
      <c r="D20" s="38"/>
      <c r="E20" s="38"/>
      <c r="F20" s="38"/>
      <c r="G20" s="38"/>
      <c r="H20" s="38"/>
      <c r="I20" s="38"/>
      <c r="J20" s="38"/>
      <c r="K20" s="38"/>
      <c r="L20" s="93"/>
      <c r="M20" s="93"/>
      <c r="N20" s="93"/>
      <c r="O20" s="93"/>
      <c r="P20" s="93"/>
      <c r="Q20" s="372"/>
      <c r="R20" s="373"/>
      <c r="S20" s="374"/>
      <c r="T20" s="38"/>
    </row>
    <row r="21" spans="2:20" x14ac:dyDescent="0.4">
      <c r="B21" s="36"/>
      <c r="C21" s="38"/>
      <c r="D21" s="35"/>
      <c r="E21" s="35"/>
      <c r="F21" s="35"/>
      <c r="G21" s="35"/>
      <c r="H21" s="35"/>
      <c r="I21" s="38"/>
      <c r="J21" s="38"/>
      <c r="K21" s="38"/>
      <c r="L21" s="93"/>
      <c r="M21" s="93"/>
      <c r="N21" s="93"/>
      <c r="O21" s="93"/>
      <c r="P21" s="93"/>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荒川 実緒子</dc:creator>
  <cp:lastModifiedBy>福井 直美</cp:lastModifiedBy>
  <cp:lastPrinted>2025-09-18T11:33:02Z</cp:lastPrinted>
  <dcterms:created xsi:type="dcterms:W3CDTF">2015-06-05T18:17:20Z</dcterms:created>
  <dcterms:modified xsi:type="dcterms:W3CDTF">2025-09-19T08:26:53Z</dcterms:modified>
</cp:coreProperties>
</file>